
<file path=[Content_Types].xml><?xml version="1.0" encoding="utf-8"?>
<Types xmlns="http://schemas.openxmlformats.org/package/2006/content-types">
  <Default Extension="bin" ContentType="application/vnd.openxmlformats-officedocument.spreadsheetml.printerSettings"/>
  <Default Extension="gif" ContentType="image/gif"/>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drawings/drawing51.xml" ContentType="application/vnd.openxmlformats-officedocument.drawing+xml"/>
  <Override PartName="/xl/drawings/drawing52.xml" ContentType="application/vnd.openxmlformats-officedocument.drawing+xml"/>
  <Override PartName="/xl/drawings/drawing53.xml" ContentType="application/vnd.openxmlformats-officedocument.drawing+xml"/>
  <Override PartName="/xl/drawings/drawing54.xml" ContentType="application/vnd.openxmlformats-officedocument.drawing+xml"/>
  <Override PartName="/xl/drawings/drawing55.xml" ContentType="application/vnd.openxmlformats-officedocument.drawing+xml"/>
  <Override PartName="/xl/drawings/drawing56.xml" ContentType="application/vnd.openxmlformats-officedocument.drawing+xml"/>
  <Override PartName="/xl/drawings/drawing57.xml" ContentType="application/vnd.openxmlformats-officedocument.drawing+xml"/>
  <Override PartName="/xl/drawings/drawing58.xml" ContentType="application/vnd.openxmlformats-officedocument.drawing+xml"/>
  <Override PartName="/xl/drawings/drawing59.xml" ContentType="application/vnd.openxmlformats-officedocument.drawing+xml"/>
  <Override PartName="/xl/drawings/drawing60.xml" ContentType="application/vnd.openxmlformats-officedocument.drawing+xml"/>
  <Override PartName="/xl/drawings/drawing61.xml" ContentType="application/vnd.openxmlformats-officedocument.drawing+xml"/>
  <Override PartName="/xl/drawings/drawing62.xml" ContentType="application/vnd.openxmlformats-officedocument.drawing+xml"/>
  <Override PartName="/xl/drawings/drawing63.xml" ContentType="application/vnd.openxmlformats-officedocument.drawing+xml"/>
  <Override PartName="/xl/drawings/drawing64.xml" ContentType="application/vnd.openxmlformats-officedocument.drawing+xml"/>
  <Override PartName="/xl/drawings/drawing65.xml" ContentType="application/vnd.openxmlformats-officedocument.drawing+xml"/>
  <Override PartName="/xl/drawings/drawing66.xml" ContentType="application/vnd.openxmlformats-officedocument.drawing+xml"/>
  <Override PartName="/xl/drawings/drawing67.xml" ContentType="application/vnd.openxmlformats-officedocument.drawing+xml"/>
  <Override PartName="/xl/drawings/drawing68.xml" ContentType="application/vnd.openxmlformats-officedocument.drawing+xml"/>
  <Override PartName="/xl/drawings/drawing69.xml" ContentType="application/vnd.openxmlformats-officedocument.drawing+xml"/>
  <Override PartName="/xl/drawings/drawing70.xml" ContentType="application/vnd.openxmlformats-officedocument.drawing+xml"/>
  <Override PartName="/xl/pivotTables/pivotTable1.xml" ContentType="application/vnd.openxmlformats-officedocument.spreadsheetml.pivot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05"/>
  <workbookPr codeName="ThisWorkbook" hidePivotFieldList="1"/>
  <mc:AlternateContent xmlns:mc="http://schemas.openxmlformats.org/markup-compatibility/2006">
    <mc:Choice Requires="x15">
      <x15ac:absPath xmlns:x15ac="http://schemas.microsoft.com/office/spreadsheetml/2010/11/ac" url="https://corpoflondon.sharepoint.com/sites/ResilienceTeam/Shared Documents/General/3. Delivering climate resilience interventions/3.7 Resilient Resources/Climate Resilient Measures Catalogue/"/>
    </mc:Choice>
  </mc:AlternateContent>
  <xr:revisionPtr revIDLastSave="0" documentId="8_{4BCBB781-F33A-4726-98E9-B9EE675A9831}" xr6:coauthVersionLast="47" xr6:coauthVersionMax="47" xr10:uidLastSave="{00000000-0000-0000-0000-000000000000}"/>
  <bookViews>
    <workbookView xWindow="-120" yWindow="-120" windowWidth="29040" windowHeight="15720" tabRatio="802" firstSheet="70" activeTab="70" xr2:uid="{00000000-000D-0000-FFFF-FFFF00000000}"/>
  </bookViews>
  <sheets>
    <sheet name="Intro" sheetId="1" r:id="rId1"/>
    <sheet name="Database" sheetId="2" r:id="rId2"/>
    <sheet name="Criteria Selection" sheetId="3" r:id="rId3"/>
    <sheet name="M1" sheetId="4" r:id="rId4"/>
    <sheet name="M2" sheetId="8" r:id="rId5"/>
    <sheet name="M3" sheetId="9" r:id="rId6"/>
    <sheet name="M4" sheetId="10" r:id="rId7"/>
    <sheet name="M5" sheetId="11" r:id="rId8"/>
    <sheet name="M6" sheetId="12" r:id="rId9"/>
    <sheet name="M7" sheetId="13" r:id="rId10"/>
    <sheet name="M8" sheetId="14" r:id="rId11"/>
    <sheet name="M9" sheetId="15" r:id="rId12"/>
    <sheet name="M10" sheetId="16" r:id="rId13"/>
    <sheet name="M11" sheetId="17" r:id="rId14"/>
    <sheet name="M12" sheetId="18" r:id="rId15"/>
    <sheet name="M13" sheetId="19" r:id="rId16"/>
    <sheet name="M14" sheetId="20" r:id="rId17"/>
    <sheet name="M15" sheetId="21" r:id="rId18"/>
    <sheet name="M16" sheetId="22" r:id="rId19"/>
    <sheet name="M17" sheetId="23" r:id="rId20"/>
    <sheet name="M18" sheetId="24" r:id="rId21"/>
    <sheet name="M19" sheetId="25" r:id="rId22"/>
    <sheet name="M20" sheetId="26" r:id="rId23"/>
    <sheet name="M21" sheetId="27" r:id="rId24"/>
    <sheet name="M22" sheetId="28" r:id="rId25"/>
    <sheet name="M23" sheetId="29" r:id="rId26"/>
    <sheet name="M24" sheetId="30" r:id="rId27"/>
    <sheet name="M25" sheetId="31" r:id="rId28"/>
    <sheet name="M26" sheetId="32" r:id="rId29"/>
    <sheet name="M27" sheetId="33" r:id="rId30"/>
    <sheet name="M28" sheetId="34" r:id="rId31"/>
    <sheet name="M29" sheetId="35" r:id="rId32"/>
    <sheet name="M30" sheetId="36" r:id="rId33"/>
    <sheet name="M31" sheetId="37" r:id="rId34"/>
    <sheet name="M32" sheetId="38" r:id="rId35"/>
    <sheet name="M33" sheetId="39" r:id="rId36"/>
    <sheet name="M34" sheetId="40" r:id="rId37"/>
    <sheet name="M35" sheetId="41" r:id="rId38"/>
    <sheet name="M36" sheetId="42" r:id="rId39"/>
    <sheet name="M37" sheetId="43" r:id="rId40"/>
    <sheet name="M38" sheetId="44" r:id="rId41"/>
    <sheet name="M39" sheetId="45" r:id="rId42"/>
    <sheet name="M40" sheetId="46" r:id="rId43"/>
    <sheet name="M41" sheetId="47" r:id="rId44"/>
    <sheet name="M42" sheetId="48" r:id="rId45"/>
    <sheet name="M43" sheetId="49" r:id="rId46"/>
    <sheet name="M44" sheetId="50" r:id="rId47"/>
    <sheet name="M45" sheetId="51" r:id="rId48"/>
    <sheet name="M46" sheetId="52" r:id="rId49"/>
    <sheet name="M47" sheetId="53" r:id="rId50"/>
    <sheet name="M48" sheetId="54" r:id="rId51"/>
    <sheet name="M49" sheetId="55" r:id="rId52"/>
    <sheet name="M50" sheetId="56" r:id="rId53"/>
    <sheet name="M51" sheetId="57" r:id="rId54"/>
    <sheet name="M52" sheetId="58" r:id="rId55"/>
    <sheet name="M53" sheetId="59" r:id="rId56"/>
    <sheet name="M54" sheetId="62" r:id="rId57"/>
    <sheet name="M55" sheetId="63" r:id="rId58"/>
    <sheet name="M56" sheetId="64" r:id="rId59"/>
    <sheet name="M57" sheetId="65" r:id="rId60"/>
    <sheet name="M58" sheetId="66" r:id="rId61"/>
    <sheet name="M59" sheetId="67" r:id="rId62"/>
    <sheet name="M60" sheetId="68" r:id="rId63"/>
    <sheet name="M61" sheetId="61" r:id="rId64"/>
    <sheet name="M62" sheetId="69" r:id="rId65"/>
    <sheet name="M63" sheetId="70" r:id="rId66"/>
    <sheet name="M64" sheetId="71" r:id="rId67"/>
    <sheet name="M65" sheetId="72" r:id="rId68"/>
    <sheet name="M66" sheetId="75" r:id="rId69"/>
    <sheet name="M67" sheetId="76" r:id="rId70"/>
    <sheet name="M68" sheetId="78" r:id="rId71"/>
    <sheet name="List" sheetId="5" r:id="rId72"/>
    <sheet name="Background Calc" sheetId="6" r:id="rId73"/>
    <sheet name="Background Results" sheetId="7" r:id="rId74"/>
  </sheets>
  <calcPr calcId="191028"/>
  <pivotCaches>
    <pivotCache cacheId="610" r:id="rId75"/>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95" i="3" l="1"/>
  <c r="F96" i="3"/>
  <c r="F94" i="3"/>
  <c r="E95" i="3"/>
  <c r="E96" i="3"/>
  <c r="E94" i="3"/>
  <c r="D95" i="3"/>
  <c r="D96" i="3"/>
  <c r="D94" i="3"/>
  <c r="C3" i="78"/>
  <c r="B95" i="3"/>
  <c r="B96" i="3"/>
  <c r="B94" i="3"/>
  <c r="F33" i="78"/>
  <c r="F32" i="78"/>
  <c r="F31" i="78"/>
  <c r="E31" i="78"/>
  <c r="F30" i="78"/>
  <c r="E30" i="78"/>
  <c r="F29" i="78"/>
  <c r="E29" i="78"/>
  <c r="F28" i="78"/>
  <c r="E28" i="78"/>
  <c r="F27" i="78"/>
  <c r="E27" i="78"/>
  <c r="D27" i="78"/>
  <c r="F26" i="78"/>
  <c r="E26" i="78"/>
  <c r="D26" i="78"/>
  <c r="F25" i="78"/>
  <c r="E25" i="78"/>
  <c r="D25" i="78"/>
  <c r="F24" i="78"/>
  <c r="E24" i="78"/>
  <c r="D24" i="78"/>
  <c r="F23" i="78"/>
  <c r="E23" i="78"/>
  <c r="D23" i="78"/>
  <c r="B23" i="78"/>
  <c r="F22" i="78"/>
  <c r="E22" i="78"/>
  <c r="D22" i="78"/>
  <c r="B22" i="78"/>
  <c r="F21" i="78"/>
  <c r="E21" i="78"/>
  <c r="D21" i="78"/>
  <c r="B21" i="78"/>
  <c r="F20" i="78"/>
  <c r="E20" i="78"/>
  <c r="D20" i="78"/>
  <c r="C20" i="78"/>
  <c r="B20" i="78"/>
  <c r="F19" i="78"/>
  <c r="E19" i="78"/>
  <c r="D19" i="78"/>
  <c r="C19" i="78"/>
  <c r="B19" i="78"/>
  <c r="F18" i="78"/>
  <c r="E18" i="78"/>
  <c r="D18" i="78"/>
  <c r="C18" i="78"/>
  <c r="B18" i="78"/>
  <c r="G6" i="68"/>
  <c r="C3" i="76"/>
  <c r="F33" i="76"/>
  <c r="F32" i="76"/>
  <c r="F31" i="76"/>
  <c r="E31" i="76"/>
  <c r="F30" i="76"/>
  <c r="E30" i="76"/>
  <c r="F29" i="76"/>
  <c r="E29" i="76"/>
  <c r="F28" i="76"/>
  <c r="E28" i="76"/>
  <c r="F27" i="76"/>
  <c r="E27" i="76"/>
  <c r="D27" i="76"/>
  <c r="F26" i="76"/>
  <c r="E26" i="76"/>
  <c r="D26" i="76"/>
  <c r="F25" i="76"/>
  <c r="E25" i="76"/>
  <c r="D25" i="76"/>
  <c r="F24" i="76"/>
  <c r="E24" i="76"/>
  <c r="D24" i="76"/>
  <c r="F23" i="76"/>
  <c r="E23" i="76"/>
  <c r="D23" i="76"/>
  <c r="B23" i="76"/>
  <c r="F22" i="76"/>
  <c r="E22" i="76"/>
  <c r="D22" i="76"/>
  <c r="B22" i="76"/>
  <c r="F21" i="76"/>
  <c r="E21" i="76"/>
  <c r="D21" i="76"/>
  <c r="B21" i="76"/>
  <c r="F20" i="76"/>
  <c r="E20" i="76"/>
  <c r="D20" i="76"/>
  <c r="C20" i="76"/>
  <c r="B20" i="76"/>
  <c r="F19" i="76"/>
  <c r="E19" i="76"/>
  <c r="D19" i="76"/>
  <c r="C19" i="76"/>
  <c r="B19" i="76"/>
  <c r="F18" i="76"/>
  <c r="E18" i="76"/>
  <c r="D18" i="76"/>
  <c r="C18" i="76"/>
  <c r="B18" i="76"/>
  <c r="F33" i="75"/>
  <c r="F32" i="75"/>
  <c r="F31" i="75"/>
  <c r="F30" i="75"/>
  <c r="F29" i="75"/>
  <c r="F28" i="75"/>
  <c r="F27" i="75"/>
  <c r="F26" i="75"/>
  <c r="F25" i="75"/>
  <c r="E31" i="75"/>
  <c r="E30" i="75"/>
  <c r="E29" i="75"/>
  <c r="E28" i="75"/>
  <c r="E27" i="75"/>
  <c r="E26" i="75"/>
  <c r="D27" i="75"/>
  <c r="E25" i="75"/>
  <c r="D26" i="75"/>
  <c r="D25" i="75"/>
  <c r="F24" i="75"/>
  <c r="E24" i="75"/>
  <c r="D24" i="75"/>
  <c r="F23" i="75"/>
  <c r="E23" i="75"/>
  <c r="D23" i="75"/>
  <c r="F22" i="75"/>
  <c r="E22" i="75"/>
  <c r="B23" i="75"/>
  <c r="D22" i="75"/>
  <c r="B22" i="75"/>
  <c r="F21" i="75"/>
  <c r="E21" i="75"/>
  <c r="D21" i="75"/>
  <c r="B21" i="75"/>
  <c r="F20" i="75"/>
  <c r="E20" i="75"/>
  <c r="D20" i="75"/>
  <c r="C20" i="75"/>
  <c r="B20" i="75"/>
  <c r="F19" i="75"/>
  <c r="E19" i="75"/>
  <c r="D19" i="75"/>
  <c r="C19" i="75"/>
  <c r="B19" i="75"/>
  <c r="F18" i="75"/>
  <c r="E18" i="75"/>
  <c r="D18" i="75"/>
  <c r="C18" i="75"/>
  <c r="B18" i="75"/>
  <c r="C3" i="75"/>
  <c r="B69" i="7"/>
  <c r="E69" i="7"/>
  <c r="H69" i="7"/>
  <c r="K69" i="7"/>
  <c r="N69" i="7"/>
  <c r="B69" i="6"/>
  <c r="C69" i="6"/>
  <c r="D69" i="6"/>
  <c r="E69" i="6"/>
  <c r="G69" i="6"/>
  <c r="H69" i="6"/>
  <c r="I69" i="6"/>
  <c r="J69" i="6"/>
  <c r="K69" i="6"/>
  <c r="L69" i="6"/>
  <c r="M69" i="6"/>
  <c r="N69" i="6"/>
  <c r="O69" i="6"/>
  <c r="P69" i="6"/>
  <c r="Q69" i="6"/>
  <c r="S69" i="6"/>
  <c r="T69" i="6"/>
  <c r="U69" i="6"/>
  <c r="V69" i="6"/>
  <c r="W69" i="6"/>
  <c r="X69" i="6"/>
  <c r="Y69" i="6"/>
  <c r="Z69" i="6"/>
  <c r="AA69" i="6"/>
  <c r="AB69" i="6"/>
  <c r="AC69" i="6"/>
  <c r="AD69" i="6"/>
  <c r="AE69" i="6"/>
  <c r="AF69" i="6"/>
  <c r="AG69" i="6"/>
  <c r="AI69" i="6"/>
  <c r="AJ69" i="6"/>
  <c r="AK69" i="6"/>
  <c r="AL69" i="6"/>
  <c r="AM69" i="6"/>
  <c r="AN69" i="6"/>
  <c r="AO69" i="6"/>
  <c r="B70" i="6"/>
  <c r="C70" i="6"/>
  <c r="D70" i="6"/>
  <c r="E70" i="6"/>
  <c r="G70" i="6"/>
  <c r="H70" i="6"/>
  <c r="I70" i="6"/>
  <c r="J70" i="6"/>
  <c r="K70" i="6"/>
  <c r="L70" i="6"/>
  <c r="M70" i="6"/>
  <c r="N70" i="6"/>
  <c r="O70" i="6"/>
  <c r="P70" i="6"/>
  <c r="Q70" i="6"/>
  <c r="S70" i="6"/>
  <c r="T70" i="6"/>
  <c r="U70" i="6"/>
  <c r="V70" i="6"/>
  <c r="W70" i="6"/>
  <c r="X70" i="6"/>
  <c r="Y70" i="6"/>
  <c r="Z70" i="6"/>
  <c r="AA70" i="6"/>
  <c r="AB70" i="6"/>
  <c r="AC70" i="6"/>
  <c r="AD70" i="6"/>
  <c r="AE70" i="6"/>
  <c r="AF70" i="6"/>
  <c r="AG70" i="6"/>
  <c r="AI70" i="6"/>
  <c r="AJ70" i="6"/>
  <c r="AK70" i="6"/>
  <c r="AL70" i="6"/>
  <c r="AM70" i="6"/>
  <c r="AN70" i="6"/>
  <c r="AO70" i="6"/>
  <c r="F33" i="72"/>
  <c r="F32" i="72"/>
  <c r="F31" i="72"/>
  <c r="E31" i="72"/>
  <c r="F30" i="72"/>
  <c r="E30" i="72"/>
  <c r="F29" i="72"/>
  <c r="E29" i="72"/>
  <c r="F28" i="72"/>
  <c r="E28" i="72"/>
  <c r="F27" i="72"/>
  <c r="E27" i="72"/>
  <c r="D27" i="72"/>
  <c r="F26" i="72"/>
  <c r="E26" i="72"/>
  <c r="D26" i="72"/>
  <c r="F25" i="72"/>
  <c r="E25" i="72"/>
  <c r="D25" i="72"/>
  <c r="F24" i="72"/>
  <c r="E24" i="72"/>
  <c r="D24" i="72"/>
  <c r="F23" i="72"/>
  <c r="E23" i="72"/>
  <c r="D23" i="72"/>
  <c r="B23" i="72"/>
  <c r="F22" i="72"/>
  <c r="E22" i="72"/>
  <c r="D22" i="72"/>
  <c r="B22" i="72"/>
  <c r="F21" i="72"/>
  <c r="E21" i="72"/>
  <c r="D21" i="72"/>
  <c r="B21" i="72"/>
  <c r="F20" i="72"/>
  <c r="E20" i="72"/>
  <c r="D20" i="72"/>
  <c r="C20" i="72"/>
  <c r="B20" i="72"/>
  <c r="F19" i="72"/>
  <c r="E19" i="72"/>
  <c r="D19" i="72"/>
  <c r="C19" i="72"/>
  <c r="B19" i="72"/>
  <c r="F18" i="72"/>
  <c r="E18" i="72"/>
  <c r="D18" i="72"/>
  <c r="C18" i="72"/>
  <c r="B18" i="72"/>
  <c r="C3" i="72"/>
  <c r="C3" i="20"/>
  <c r="C3" i="62"/>
  <c r="F32" i="71"/>
  <c r="E30" i="71"/>
  <c r="E28" i="71"/>
  <c r="F27" i="71"/>
  <c r="E24" i="71"/>
  <c r="D23" i="71"/>
  <c r="B23" i="71"/>
  <c r="F20" i="71"/>
  <c r="C20" i="71"/>
  <c r="E19" i="71"/>
  <c r="B18" i="71"/>
  <c r="F31" i="70"/>
  <c r="E31" i="70"/>
  <c r="F26" i="70"/>
  <c r="F25" i="70"/>
  <c r="D25" i="70"/>
  <c r="E22" i="70"/>
  <c r="F21" i="70"/>
  <c r="D21" i="70"/>
  <c r="E19" i="70"/>
  <c r="E18" i="70"/>
  <c r="D18" i="70"/>
  <c r="E30" i="69"/>
  <c r="E28" i="69"/>
  <c r="E27" i="69"/>
  <c r="E24" i="69"/>
  <c r="F23" i="69"/>
  <c r="B23" i="69"/>
  <c r="B21" i="69"/>
  <c r="C20" i="69"/>
  <c r="B20" i="69"/>
  <c r="B18" i="69"/>
  <c r="F31" i="68"/>
  <c r="E31" i="68"/>
  <c r="D27" i="68"/>
  <c r="D26" i="68"/>
  <c r="D25" i="68"/>
  <c r="D23" i="68"/>
  <c r="E22" i="68"/>
  <c r="D22" i="68"/>
  <c r="E20" i="68"/>
  <c r="B20" i="68"/>
  <c r="F19" i="68"/>
  <c r="D18" i="68"/>
  <c r="B18" i="68"/>
  <c r="F33" i="67"/>
  <c r="F29" i="67"/>
  <c r="E28" i="67"/>
  <c r="F27" i="67"/>
  <c r="D27" i="67"/>
  <c r="F26" i="67"/>
  <c r="E26" i="67"/>
  <c r="F25" i="67"/>
  <c r="E25" i="67"/>
  <c r="D25" i="67"/>
  <c r="E24" i="67"/>
  <c r="D24" i="67"/>
  <c r="F23" i="67"/>
  <c r="D23" i="67"/>
  <c r="B23" i="67"/>
  <c r="F22" i="67"/>
  <c r="D22" i="67"/>
  <c r="B22" i="67"/>
  <c r="F21" i="67"/>
  <c r="D21" i="67"/>
  <c r="B21" i="67"/>
  <c r="F20" i="67"/>
  <c r="D20" i="67"/>
  <c r="C20" i="67"/>
  <c r="B20" i="67"/>
  <c r="E19" i="67"/>
  <c r="D19" i="67"/>
  <c r="C19" i="67"/>
  <c r="F18" i="67"/>
  <c r="E18" i="67"/>
  <c r="D18" i="67"/>
  <c r="B18" i="67"/>
  <c r="C3" i="67"/>
  <c r="C58" i="3"/>
  <c r="B58" i="3" s="1"/>
  <c r="F32" i="66"/>
  <c r="F31" i="66"/>
  <c r="E31" i="66"/>
  <c r="E30" i="66"/>
  <c r="F29" i="66"/>
  <c r="E29" i="66"/>
  <c r="E28" i="66"/>
  <c r="F27" i="66"/>
  <c r="E27" i="66"/>
  <c r="F26" i="66"/>
  <c r="E26" i="66"/>
  <c r="D26" i="66"/>
  <c r="E25" i="66"/>
  <c r="D25" i="66"/>
  <c r="F24" i="66"/>
  <c r="D24" i="66"/>
  <c r="F23" i="66"/>
  <c r="E23" i="66"/>
  <c r="B23" i="66"/>
  <c r="F22" i="66"/>
  <c r="E22" i="66"/>
  <c r="B22" i="66"/>
  <c r="F21" i="66"/>
  <c r="E21" i="66"/>
  <c r="B21" i="66"/>
  <c r="F20" i="66"/>
  <c r="E20" i="66"/>
  <c r="C20" i="66"/>
  <c r="B20" i="66"/>
  <c r="F19" i="66"/>
  <c r="D19" i="66"/>
  <c r="C19" i="66"/>
  <c r="B19" i="66"/>
  <c r="E18" i="66"/>
  <c r="D18" i="66"/>
  <c r="C18" i="66"/>
  <c r="C3" i="66"/>
  <c r="F33" i="65"/>
  <c r="F32" i="65"/>
  <c r="E31" i="65"/>
  <c r="F30" i="65"/>
  <c r="E30" i="65"/>
  <c r="E29" i="65"/>
  <c r="F28" i="65"/>
  <c r="E28" i="65"/>
  <c r="E27" i="65"/>
  <c r="D27" i="65"/>
  <c r="F26" i="65"/>
  <c r="D26" i="65"/>
  <c r="F25" i="65"/>
  <c r="E25" i="65"/>
  <c r="F24" i="65"/>
  <c r="E24" i="65"/>
  <c r="D24" i="65"/>
  <c r="E23" i="65"/>
  <c r="D23" i="65"/>
  <c r="B23" i="65"/>
  <c r="E22" i="65"/>
  <c r="D22" i="65"/>
  <c r="B22" i="65"/>
  <c r="E21" i="65"/>
  <c r="D21" i="65"/>
  <c r="B21" i="65"/>
  <c r="F20" i="65"/>
  <c r="E20" i="65"/>
  <c r="D20" i="65"/>
  <c r="C20" i="65"/>
  <c r="B20" i="65"/>
  <c r="F19" i="65"/>
  <c r="E19" i="65"/>
  <c r="D19" i="65"/>
  <c r="C19" i="65"/>
  <c r="B19" i="65"/>
  <c r="F18" i="65"/>
  <c r="E18" i="65"/>
  <c r="D18" i="65"/>
  <c r="C18" i="65"/>
  <c r="B18" i="65"/>
  <c r="C3" i="65"/>
  <c r="F33" i="64"/>
  <c r="F32" i="64"/>
  <c r="F31" i="64"/>
  <c r="E31" i="64"/>
  <c r="F30" i="64"/>
  <c r="E30" i="64"/>
  <c r="F29" i="64"/>
  <c r="E29" i="64"/>
  <c r="F28" i="64"/>
  <c r="E28" i="64"/>
  <c r="F27" i="64"/>
  <c r="E27" i="64"/>
  <c r="D27" i="64"/>
  <c r="F26" i="64"/>
  <c r="E26" i="64"/>
  <c r="D26" i="64"/>
  <c r="F25" i="64"/>
  <c r="E25" i="64"/>
  <c r="D25" i="64"/>
  <c r="F24" i="64"/>
  <c r="E24" i="64"/>
  <c r="D24" i="64"/>
  <c r="F23" i="64"/>
  <c r="E23" i="64"/>
  <c r="D23" i="64"/>
  <c r="B23" i="64"/>
  <c r="F22" i="64"/>
  <c r="E22" i="64"/>
  <c r="D22" i="64"/>
  <c r="B22" i="64"/>
  <c r="F21" i="64"/>
  <c r="E21" i="64"/>
  <c r="D21" i="64"/>
  <c r="B21" i="64"/>
  <c r="F20" i="64"/>
  <c r="E20" i="64"/>
  <c r="D20" i="64"/>
  <c r="C20" i="64"/>
  <c r="B20" i="64"/>
  <c r="F19" i="64"/>
  <c r="E19" i="64"/>
  <c r="D19" i="64"/>
  <c r="C19" i="64"/>
  <c r="B19" i="64"/>
  <c r="F18" i="64"/>
  <c r="E18" i="64"/>
  <c r="D18" i="64"/>
  <c r="C18" i="64"/>
  <c r="B18" i="64"/>
  <c r="C3" i="64"/>
  <c r="F33" i="63"/>
  <c r="F32" i="63"/>
  <c r="F31" i="63"/>
  <c r="E31" i="63"/>
  <c r="F30" i="63"/>
  <c r="E30" i="63"/>
  <c r="F29" i="63"/>
  <c r="E29" i="63"/>
  <c r="F28" i="63"/>
  <c r="E28" i="63"/>
  <c r="F27" i="63"/>
  <c r="E27" i="63"/>
  <c r="D27" i="63"/>
  <c r="F26" i="63"/>
  <c r="E26" i="63"/>
  <c r="D26" i="63"/>
  <c r="F25" i="63"/>
  <c r="E25" i="63"/>
  <c r="D25" i="63"/>
  <c r="F24" i="63"/>
  <c r="E24" i="63"/>
  <c r="D24" i="63"/>
  <c r="F23" i="63"/>
  <c r="E23" i="63"/>
  <c r="D23" i="63"/>
  <c r="B23" i="63"/>
  <c r="F22" i="63"/>
  <c r="E22" i="63"/>
  <c r="D22" i="63"/>
  <c r="B22" i="63"/>
  <c r="F21" i="63"/>
  <c r="E21" i="63"/>
  <c r="D21" i="63"/>
  <c r="B21" i="63"/>
  <c r="F20" i="63"/>
  <c r="E20" i="63"/>
  <c r="D20" i="63"/>
  <c r="C20" i="63"/>
  <c r="B20" i="63"/>
  <c r="F19" i="63"/>
  <c r="E19" i="63"/>
  <c r="D19" i="63"/>
  <c r="C19" i="63"/>
  <c r="B19" i="63"/>
  <c r="F18" i="63"/>
  <c r="E18" i="63"/>
  <c r="D18" i="63"/>
  <c r="C18" i="63"/>
  <c r="B18" i="63"/>
  <c r="C3" i="63"/>
  <c r="F33" i="62"/>
  <c r="F32" i="62"/>
  <c r="F31" i="62"/>
  <c r="E31" i="62"/>
  <c r="F30" i="62"/>
  <c r="E30" i="62"/>
  <c r="F29" i="62"/>
  <c r="E29" i="62"/>
  <c r="F28" i="62"/>
  <c r="E28" i="62"/>
  <c r="F27" i="62"/>
  <c r="E27" i="62"/>
  <c r="D27" i="62"/>
  <c r="F26" i="62"/>
  <c r="E26" i="62"/>
  <c r="D26" i="62"/>
  <c r="F25" i="62"/>
  <c r="E25" i="62"/>
  <c r="D25" i="62"/>
  <c r="F24" i="62"/>
  <c r="E24" i="62"/>
  <c r="D24" i="62"/>
  <c r="F23" i="62"/>
  <c r="E23" i="62"/>
  <c r="D23" i="62"/>
  <c r="B23" i="62"/>
  <c r="F22" i="62"/>
  <c r="E22" i="62"/>
  <c r="D22" i="62"/>
  <c r="B22" i="62"/>
  <c r="F21" i="62"/>
  <c r="E21" i="62"/>
  <c r="D21" i="62"/>
  <c r="B21" i="62"/>
  <c r="F20" i="62"/>
  <c r="E20" i="62"/>
  <c r="D20" i="62"/>
  <c r="C20" i="62"/>
  <c r="B20" i="62"/>
  <c r="F19" i="62"/>
  <c r="E19" i="62"/>
  <c r="D19" i="62"/>
  <c r="C19" i="62"/>
  <c r="B19" i="62"/>
  <c r="F18" i="62"/>
  <c r="E18" i="62"/>
  <c r="D18" i="62"/>
  <c r="C18" i="62"/>
  <c r="B18" i="62"/>
  <c r="F33" i="61"/>
  <c r="F32" i="61"/>
  <c r="F31" i="61"/>
  <c r="E31" i="61"/>
  <c r="F30" i="61"/>
  <c r="E30" i="61"/>
  <c r="F29" i="61"/>
  <c r="E29" i="61"/>
  <c r="F28" i="61"/>
  <c r="E28" i="61"/>
  <c r="F27" i="61"/>
  <c r="E27" i="61"/>
  <c r="D27" i="61"/>
  <c r="F26" i="61"/>
  <c r="E26" i="61"/>
  <c r="D26" i="61"/>
  <c r="F25" i="61"/>
  <c r="E25" i="61"/>
  <c r="D25" i="61"/>
  <c r="F24" i="61"/>
  <c r="E24" i="61"/>
  <c r="D24" i="61"/>
  <c r="F23" i="61"/>
  <c r="E23" i="61"/>
  <c r="D23" i="61"/>
  <c r="B23" i="61"/>
  <c r="F22" i="61"/>
  <c r="E22" i="61"/>
  <c r="D22" i="61"/>
  <c r="B22" i="61"/>
  <c r="F21" i="61"/>
  <c r="E21" i="61"/>
  <c r="D21" i="61"/>
  <c r="B21" i="61"/>
  <c r="F20" i="61"/>
  <c r="E20" i="61"/>
  <c r="D20" i="61"/>
  <c r="C20" i="61"/>
  <c r="B20" i="61"/>
  <c r="F19" i="61"/>
  <c r="E19" i="61"/>
  <c r="D19" i="61"/>
  <c r="C19" i="61"/>
  <c r="B19" i="61"/>
  <c r="F18" i="61"/>
  <c r="E18" i="61"/>
  <c r="D18" i="61"/>
  <c r="E8" i="61" s="1"/>
  <c r="C18" i="61"/>
  <c r="B18" i="61"/>
  <c r="C3" i="61"/>
  <c r="F33" i="59"/>
  <c r="F32" i="59"/>
  <c r="F31" i="59"/>
  <c r="E31" i="59"/>
  <c r="F30" i="59"/>
  <c r="E30" i="59"/>
  <c r="F29" i="59"/>
  <c r="E29" i="59"/>
  <c r="F28" i="59"/>
  <c r="E28" i="59"/>
  <c r="F27" i="59"/>
  <c r="E27" i="59"/>
  <c r="D27" i="59"/>
  <c r="F26" i="59"/>
  <c r="E26" i="59"/>
  <c r="D26" i="59"/>
  <c r="F25" i="59"/>
  <c r="E25" i="59"/>
  <c r="D25" i="59"/>
  <c r="F24" i="59"/>
  <c r="E24" i="59"/>
  <c r="D24" i="59"/>
  <c r="F23" i="59"/>
  <c r="E23" i="59"/>
  <c r="D23" i="59"/>
  <c r="B23" i="59"/>
  <c r="F22" i="59"/>
  <c r="E22" i="59"/>
  <c r="D22" i="59"/>
  <c r="B22" i="59"/>
  <c r="F21" i="59"/>
  <c r="E21" i="59"/>
  <c r="D21" i="59"/>
  <c r="B21" i="59"/>
  <c r="F20" i="59"/>
  <c r="E20" i="59"/>
  <c r="D20" i="59"/>
  <c r="C20" i="59"/>
  <c r="B20" i="59"/>
  <c r="F19" i="59"/>
  <c r="E19" i="59"/>
  <c r="D19" i="59"/>
  <c r="C19" i="59"/>
  <c r="B19" i="59"/>
  <c r="F18" i="59"/>
  <c r="E18" i="59"/>
  <c r="D18" i="59"/>
  <c r="C18" i="59"/>
  <c r="B18" i="59"/>
  <c r="C3" i="59"/>
  <c r="BG74" i="2"/>
  <c r="BG73" i="2"/>
  <c r="F28" i="67"/>
  <c r="C18" i="68"/>
  <c r="D20" i="68"/>
  <c r="F22" i="68"/>
  <c r="E26" i="68"/>
  <c r="C3" i="69"/>
  <c r="D20" i="69"/>
  <c r="D24" i="69"/>
  <c r="F29" i="69"/>
  <c r="B19" i="70"/>
  <c r="B22" i="70"/>
  <c r="E26" i="70"/>
  <c r="F33" i="70"/>
  <c r="D20" i="71"/>
  <c r="D24" i="71"/>
  <c r="F28" i="71"/>
  <c r="E30" i="67"/>
  <c r="F18" i="68"/>
  <c r="F20" i="68"/>
  <c r="E23" i="68"/>
  <c r="F27" i="68"/>
  <c r="D18" i="69"/>
  <c r="D21" i="69"/>
  <c r="E25" i="69"/>
  <c r="F30" i="69"/>
  <c r="F19" i="70"/>
  <c r="D23" i="70"/>
  <c r="E27" i="70"/>
  <c r="C18" i="71"/>
  <c r="D21" i="71"/>
  <c r="D25" i="71"/>
  <c r="F30" i="71"/>
  <c r="F30" i="67"/>
  <c r="B19" i="68"/>
  <c r="D21" i="68"/>
  <c r="F23" i="68"/>
  <c r="E28" i="68"/>
  <c r="F18" i="69"/>
  <c r="F21" i="69"/>
  <c r="F25" i="69"/>
  <c r="F32" i="69"/>
  <c r="B20" i="70"/>
  <c r="E23" i="70"/>
  <c r="F28" i="70"/>
  <c r="E18" i="71"/>
  <c r="E21" i="71"/>
  <c r="F25" i="71"/>
  <c r="F33" i="71"/>
  <c r="F31" i="67"/>
  <c r="C19" i="68"/>
  <c r="E7" i="68" s="1"/>
  <c r="E21" i="68"/>
  <c r="E24" i="68"/>
  <c r="E29" i="68"/>
  <c r="B19" i="69"/>
  <c r="D22" i="69"/>
  <c r="E26" i="69"/>
  <c r="F33" i="69"/>
  <c r="E20" i="70"/>
  <c r="F23" i="70"/>
  <c r="E29" i="70"/>
  <c r="C19" i="71"/>
  <c r="B22" i="71"/>
  <c r="D26" i="71"/>
  <c r="E31" i="71"/>
  <c r="F32" i="67"/>
  <c r="E19" i="68"/>
  <c r="F21" i="68"/>
  <c r="F24" i="68"/>
  <c r="F30" i="68"/>
  <c r="D19" i="69"/>
  <c r="E22" i="69"/>
  <c r="D27" i="69"/>
  <c r="B18" i="70"/>
  <c r="F20" i="70"/>
  <c r="F24" i="70"/>
  <c r="F29" i="70"/>
  <c r="D19" i="71"/>
  <c r="F22" i="71"/>
  <c r="F26" i="71"/>
  <c r="F22" i="65"/>
  <c r="D25" i="65"/>
  <c r="F27" i="65"/>
  <c r="F31" i="65"/>
  <c r="F18" i="66"/>
  <c r="D20" i="66"/>
  <c r="D22" i="66"/>
  <c r="E24" i="66"/>
  <c r="D27" i="66"/>
  <c r="F30" i="66"/>
  <c r="C18" i="67"/>
  <c r="F19" i="67"/>
  <c r="E21" i="67"/>
  <c r="E23" i="67"/>
  <c r="D26" i="67"/>
  <c r="E29" i="67"/>
  <c r="C3" i="68"/>
  <c r="D19" i="68"/>
  <c r="B21" i="68"/>
  <c r="B23" i="68"/>
  <c r="E25" i="68"/>
  <c r="F29" i="68"/>
  <c r="E18" i="69"/>
  <c r="E20" i="69"/>
  <c r="D23" i="69"/>
  <c r="F26" i="69"/>
  <c r="E31" i="69"/>
  <c r="C19" i="70"/>
  <c r="E21" i="70"/>
  <c r="D24" i="70"/>
  <c r="F27" i="70"/>
  <c r="C3" i="71"/>
  <c r="F19" i="71"/>
  <c r="D22" i="71"/>
  <c r="E25" i="71"/>
  <c r="E29" i="71"/>
  <c r="F31" i="71"/>
  <c r="F21" i="65"/>
  <c r="F23" i="65"/>
  <c r="E26" i="65"/>
  <c r="F29" i="65"/>
  <c r="B18" i="66"/>
  <c r="E19" i="66"/>
  <c r="D21" i="66"/>
  <c r="D23" i="66"/>
  <c r="F25" i="66"/>
  <c r="F28" i="66"/>
  <c r="F33" i="66"/>
  <c r="B19" i="67"/>
  <c r="E20" i="67"/>
  <c r="E22" i="67"/>
  <c r="F24" i="67"/>
  <c r="E27" i="67"/>
  <c r="E31" i="67"/>
  <c r="E18" i="68"/>
  <c r="C20" i="68"/>
  <c r="B22" i="68"/>
  <c r="D24" i="68"/>
  <c r="E27" i="68"/>
  <c r="F32" i="68"/>
  <c r="E19" i="69"/>
  <c r="B22" i="69"/>
  <c r="F24" i="69"/>
  <c r="F28" i="69"/>
  <c r="C18" i="70"/>
  <c r="C20" i="70"/>
  <c r="F22" i="70"/>
  <c r="D26" i="70"/>
  <c r="E30" i="70"/>
  <c r="F18" i="71"/>
  <c r="B21" i="71"/>
  <c r="E23" i="71"/>
  <c r="D27" i="71"/>
  <c r="F25" i="68"/>
  <c r="F28" i="68"/>
  <c r="F33" i="68"/>
  <c r="C19" i="69"/>
  <c r="F20" i="69"/>
  <c r="F22" i="69"/>
  <c r="D25" i="69"/>
  <c r="F27" i="69"/>
  <c r="F31" i="69"/>
  <c r="F18" i="70"/>
  <c r="D20" i="70"/>
  <c r="D22" i="70"/>
  <c r="E24" i="70"/>
  <c r="D27" i="70"/>
  <c r="F30" i="70"/>
  <c r="D18" i="71"/>
  <c r="B20" i="71"/>
  <c r="F21" i="71"/>
  <c r="F23" i="71"/>
  <c r="E26" i="71"/>
  <c r="F29" i="71"/>
  <c r="F26" i="68"/>
  <c r="E30" i="68"/>
  <c r="C18" i="69"/>
  <c r="F19" i="69"/>
  <c r="E21" i="69"/>
  <c r="E23" i="69"/>
  <c r="D26" i="69"/>
  <c r="E29" i="69"/>
  <c r="C3" i="70"/>
  <c r="D19" i="70"/>
  <c r="E8" i="70" s="1"/>
  <c r="B21" i="70"/>
  <c r="B23" i="70"/>
  <c r="E25" i="70"/>
  <c r="E28" i="70"/>
  <c r="F32" i="70"/>
  <c r="B19" i="71"/>
  <c r="E20" i="71"/>
  <c r="E22" i="71"/>
  <c r="F24" i="71"/>
  <c r="E27" i="71"/>
  <c r="BG72" i="2"/>
  <c r="F33" i="58"/>
  <c r="F32" i="58"/>
  <c r="F31" i="58"/>
  <c r="E31" i="58"/>
  <c r="F30" i="58"/>
  <c r="E30" i="58"/>
  <c r="F29" i="58"/>
  <c r="E29" i="58"/>
  <c r="F28" i="58"/>
  <c r="E28" i="58"/>
  <c r="F27" i="58"/>
  <c r="E27" i="58"/>
  <c r="D27" i="58"/>
  <c r="F26" i="58"/>
  <c r="E26" i="58"/>
  <c r="D26" i="58"/>
  <c r="F25" i="58"/>
  <c r="E25" i="58"/>
  <c r="D25" i="58"/>
  <c r="F24" i="58"/>
  <c r="E24" i="58"/>
  <c r="D24" i="58"/>
  <c r="F23" i="58"/>
  <c r="E23" i="58"/>
  <c r="D23" i="58"/>
  <c r="B23" i="58"/>
  <c r="F22" i="58"/>
  <c r="E22" i="58"/>
  <c r="D22" i="58"/>
  <c r="B22" i="58"/>
  <c r="F21" i="58"/>
  <c r="E21" i="58"/>
  <c r="D21" i="58"/>
  <c r="B21" i="58"/>
  <c r="F20" i="58"/>
  <c r="E20" i="58"/>
  <c r="D20" i="58"/>
  <c r="C20" i="58"/>
  <c r="B20" i="58"/>
  <c r="F19" i="58"/>
  <c r="E19" i="58"/>
  <c r="D19" i="58"/>
  <c r="E8" i="58" s="1"/>
  <c r="C19" i="58"/>
  <c r="B19" i="58"/>
  <c r="F18" i="58"/>
  <c r="E18" i="58"/>
  <c r="D18" i="58"/>
  <c r="C18" i="58"/>
  <c r="B18" i="58"/>
  <c r="C3" i="58"/>
  <c r="F33" i="57"/>
  <c r="F32" i="57"/>
  <c r="F31" i="57"/>
  <c r="E31" i="57"/>
  <c r="F30" i="57"/>
  <c r="E30" i="57"/>
  <c r="F29" i="57"/>
  <c r="E29" i="57"/>
  <c r="F28" i="57"/>
  <c r="E28" i="57"/>
  <c r="F27" i="57"/>
  <c r="E27" i="57"/>
  <c r="D27" i="57"/>
  <c r="F26" i="57"/>
  <c r="E26" i="57"/>
  <c r="D26" i="57"/>
  <c r="F25" i="57"/>
  <c r="E25" i="57"/>
  <c r="D25" i="57"/>
  <c r="F24" i="57"/>
  <c r="E24" i="57"/>
  <c r="D24" i="57"/>
  <c r="F23" i="57"/>
  <c r="E23" i="57"/>
  <c r="D23" i="57"/>
  <c r="B23" i="57"/>
  <c r="F22" i="57"/>
  <c r="E22" i="57"/>
  <c r="D22" i="57"/>
  <c r="B22" i="57"/>
  <c r="F21" i="57"/>
  <c r="E21" i="57"/>
  <c r="D21" i="57"/>
  <c r="B21" i="57"/>
  <c r="F20" i="57"/>
  <c r="E20" i="57"/>
  <c r="D20" i="57"/>
  <c r="C20" i="57"/>
  <c r="B20" i="57"/>
  <c r="F19" i="57"/>
  <c r="E19" i="57"/>
  <c r="D19" i="57"/>
  <c r="C19" i="57"/>
  <c r="B19" i="57"/>
  <c r="F18" i="57"/>
  <c r="E18" i="57"/>
  <c r="D18" i="57"/>
  <c r="E8" i="57" s="1"/>
  <c r="C18" i="57"/>
  <c r="B18" i="57"/>
  <c r="E6" i="57" s="1"/>
  <c r="C3" i="57"/>
  <c r="F33" i="56"/>
  <c r="F32" i="56"/>
  <c r="F31" i="56"/>
  <c r="E31" i="56"/>
  <c r="F30" i="56"/>
  <c r="E30" i="56"/>
  <c r="F29" i="56"/>
  <c r="E29" i="56"/>
  <c r="F28" i="56"/>
  <c r="E28" i="56"/>
  <c r="F27" i="56"/>
  <c r="E27" i="56"/>
  <c r="D27" i="56"/>
  <c r="F26" i="56"/>
  <c r="E26" i="56"/>
  <c r="D26" i="56"/>
  <c r="F25" i="56"/>
  <c r="E25" i="56"/>
  <c r="D25" i="56"/>
  <c r="F24" i="56"/>
  <c r="E24" i="56"/>
  <c r="D24" i="56"/>
  <c r="F23" i="56"/>
  <c r="E23" i="56"/>
  <c r="D23" i="56"/>
  <c r="B23" i="56"/>
  <c r="F22" i="56"/>
  <c r="E22" i="56"/>
  <c r="D22" i="56"/>
  <c r="B22" i="56"/>
  <c r="F21" i="56"/>
  <c r="E21" i="56"/>
  <c r="D21" i="56"/>
  <c r="B21" i="56"/>
  <c r="F20" i="56"/>
  <c r="E20" i="56"/>
  <c r="D20" i="56"/>
  <c r="C20" i="56"/>
  <c r="B20" i="56"/>
  <c r="F19" i="56"/>
  <c r="E19" i="56"/>
  <c r="D19" i="56"/>
  <c r="C19" i="56"/>
  <c r="B19" i="56"/>
  <c r="F18" i="56"/>
  <c r="E18" i="56"/>
  <c r="D18" i="56"/>
  <c r="C18" i="56"/>
  <c r="B18" i="56"/>
  <c r="C3" i="56"/>
  <c r="F33" i="55"/>
  <c r="F32" i="55"/>
  <c r="F31" i="55"/>
  <c r="E31" i="55"/>
  <c r="F30" i="55"/>
  <c r="E30" i="55"/>
  <c r="F29" i="55"/>
  <c r="E29" i="55"/>
  <c r="F28" i="55"/>
  <c r="E28" i="55"/>
  <c r="F27" i="55"/>
  <c r="E27" i="55"/>
  <c r="D27" i="55"/>
  <c r="F26" i="55"/>
  <c r="E26" i="55"/>
  <c r="D26" i="55"/>
  <c r="F25" i="55"/>
  <c r="E25" i="55"/>
  <c r="D25" i="55"/>
  <c r="F24" i="55"/>
  <c r="E24" i="55"/>
  <c r="D24" i="55"/>
  <c r="F23" i="55"/>
  <c r="E23" i="55"/>
  <c r="D23" i="55"/>
  <c r="B23" i="55"/>
  <c r="F22" i="55"/>
  <c r="E22" i="55"/>
  <c r="D22" i="55"/>
  <c r="B22" i="55"/>
  <c r="F21" i="55"/>
  <c r="E21" i="55"/>
  <c r="D21" i="55"/>
  <c r="B21" i="55"/>
  <c r="F20" i="55"/>
  <c r="E20" i="55"/>
  <c r="D20" i="55"/>
  <c r="C20" i="55"/>
  <c r="B20" i="55"/>
  <c r="F19" i="55"/>
  <c r="E19" i="55"/>
  <c r="D19" i="55"/>
  <c r="C19" i="55"/>
  <c r="B19" i="55"/>
  <c r="F18" i="55"/>
  <c r="E18" i="55"/>
  <c r="D18" i="55"/>
  <c r="C18" i="55"/>
  <c r="E7" i="55" s="1"/>
  <c r="B18" i="55"/>
  <c r="C3" i="55"/>
  <c r="F33" i="54"/>
  <c r="F32" i="54"/>
  <c r="F31" i="54"/>
  <c r="E31" i="54"/>
  <c r="F30" i="54"/>
  <c r="E30" i="54"/>
  <c r="F29" i="54"/>
  <c r="E29" i="54"/>
  <c r="F28" i="54"/>
  <c r="E28" i="54"/>
  <c r="F27" i="54"/>
  <c r="E27" i="54"/>
  <c r="D27" i="54"/>
  <c r="F26" i="54"/>
  <c r="E26" i="54"/>
  <c r="D26" i="54"/>
  <c r="F25" i="54"/>
  <c r="E25" i="54"/>
  <c r="D25" i="54"/>
  <c r="F24" i="54"/>
  <c r="E24" i="54"/>
  <c r="D24" i="54"/>
  <c r="F23" i="54"/>
  <c r="E23" i="54"/>
  <c r="D23" i="54"/>
  <c r="B23" i="54"/>
  <c r="F22" i="54"/>
  <c r="E22" i="54"/>
  <c r="D22" i="54"/>
  <c r="B22" i="54"/>
  <c r="F21" i="54"/>
  <c r="E21" i="54"/>
  <c r="D21" i="54"/>
  <c r="B21" i="54"/>
  <c r="F20" i="54"/>
  <c r="E20" i="54"/>
  <c r="D20" i="54"/>
  <c r="C20" i="54"/>
  <c r="B20" i="54"/>
  <c r="F19" i="54"/>
  <c r="E19" i="54"/>
  <c r="D19" i="54"/>
  <c r="C19" i="54"/>
  <c r="B19" i="54"/>
  <c r="F18" i="54"/>
  <c r="E18" i="54"/>
  <c r="D18" i="54"/>
  <c r="C18" i="54"/>
  <c r="B18" i="54"/>
  <c r="C3" i="54"/>
  <c r="F33" i="53"/>
  <c r="F32" i="53"/>
  <c r="F31" i="53"/>
  <c r="E31" i="53"/>
  <c r="F30" i="53"/>
  <c r="G6" i="53" s="1"/>
  <c r="E30" i="53"/>
  <c r="F29" i="53"/>
  <c r="E29" i="53"/>
  <c r="F28" i="53"/>
  <c r="E28" i="53"/>
  <c r="F27" i="53"/>
  <c r="E27" i="53"/>
  <c r="D27" i="53"/>
  <c r="F26" i="53"/>
  <c r="E26" i="53"/>
  <c r="D26" i="53"/>
  <c r="F25" i="53"/>
  <c r="E25" i="53"/>
  <c r="D25" i="53"/>
  <c r="F24" i="53"/>
  <c r="E24" i="53"/>
  <c r="D24" i="53"/>
  <c r="F23" i="53"/>
  <c r="E23" i="53"/>
  <c r="D23" i="53"/>
  <c r="B23" i="53"/>
  <c r="F22" i="53"/>
  <c r="E22" i="53"/>
  <c r="D22" i="53"/>
  <c r="B22" i="53"/>
  <c r="F21" i="53"/>
  <c r="E21" i="53"/>
  <c r="D21" i="53"/>
  <c r="B21" i="53"/>
  <c r="F20" i="53"/>
  <c r="E20" i="53"/>
  <c r="D20" i="53"/>
  <c r="C20" i="53"/>
  <c r="B20" i="53"/>
  <c r="F19" i="53"/>
  <c r="E19" i="53"/>
  <c r="D19" i="53"/>
  <c r="C19" i="53"/>
  <c r="B19" i="53"/>
  <c r="F18" i="53"/>
  <c r="E18" i="53"/>
  <c r="D18" i="53"/>
  <c r="E8" i="53" s="1"/>
  <c r="C18" i="53"/>
  <c r="B18" i="53"/>
  <c r="C3" i="53"/>
  <c r="F33" i="52"/>
  <c r="F32" i="52"/>
  <c r="F31" i="52"/>
  <c r="E31" i="52"/>
  <c r="F30" i="52"/>
  <c r="E30" i="52"/>
  <c r="F29" i="52"/>
  <c r="E29" i="52"/>
  <c r="F28" i="52"/>
  <c r="E28" i="52"/>
  <c r="F27" i="52"/>
  <c r="E27" i="52"/>
  <c r="D27" i="52"/>
  <c r="F26" i="52"/>
  <c r="E26" i="52"/>
  <c r="D26" i="52"/>
  <c r="F25" i="52"/>
  <c r="E25" i="52"/>
  <c r="D25" i="52"/>
  <c r="F24" i="52"/>
  <c r="E24" i="52"/>
  <c r="D24" i="52"/>
  <c r="F23" i="52"/>
  <c r="E23" i="52"/>
  <c r="D23" i="52"/>
  <c r="B23" i="52"/>
  <c r="F22" i="52"/>
  <c r="E22" i="52"/>
  <c r="D22" i="52"/>
  <c r="B22" i="52"/>
  <c r="F21" i="52"/>
  <c r="E21" i="52"/>
  <c r="D21" i="52"/>
  <c r="B21" i="52"/>
  <c r="F20" i="52"/>
  <c r="E20" i="52"/>
  <c r="D20" i="52"/>
  <c r="E8" i="52" s="1"/>
  <c r="C20" i="52"/>
  <c r="B20" i="52"/>
  <c r="F19" i="52"/>
  <c r="E19" i="52"/>
  <c r="D19" i="52"/>
  <c r="C19" i="52"/>
  <c r="B19" i="52"/>
  <c r="F18" i="52"/>
  <c r="E18" i="52"/>
  <c r="D18" i="52"/>
  <c r="C18" i="52"/>
  <c r="B18" i="52"/>
  <c r="C3" i="52"/>
  <c r="F33" i="51"/>
  <c r="F32" i="51"/>
  <c r="F31" i="51"/>
  <c r="E31" i="51"/>
  <c r="F30" i="51"/>
  <c r="E30" i="51"/>
  <c r="F29" i="51"/>
  <c r="E29" i="51"/>
  <c r="F28" i="51"/>
  <c r="E28" i="51"/>
  <c r="F27" i="51"/>
  <c r="E27" i="51"/>
  <c r="D27" i="51"/>
  <c r="F26" i="51"/>
  <c r="E26" i="51"/>
  <c r="D26" i="51"/>
  <c r="F25" i="51"/>
  <c r="E25" i="51"/>
  <c r="D25" i="51"/>
  <c r="F24" i="51"/>
  <c r="E24" i="51"/>
  <c r="D24" i="51"/>
  <c r="F23" i="51"/>
  <c r="E23" i="51"/>
  <c r="D23" i="51"/>
  <c r="B23" i="51"/>
  <c r="F22" i="51"/>
  <c r="E22" i="51"/>
  <c r="D22" i="51"/>
  <c r="B22" i="51"/>
  <c r="F21" i="51"/>
  <c r="E21" i="51"/>
  <c r="D21" i="51"/>
  <c r="B21" i="51"/>
  <c r="F20" i="51"/>
  <c r="E20" i="51"/>
  <c r="D20" i="51"/>
  <c r="C20" i="51"/>
  <c r="B20" i="51"/>
  <c r="F19" i="51"/>
  <c r="E19" i="51"/>
  <c r="D19" i="51"/>
  <c r="C19" i="51"/>
  <c r="B19" i="51"/>
  <c r="F18" i="51"/>
  <c r="E18" i="51"/>
  <c r="D18" i="51"/>
  <c r="C18" i="51"/>
  <c r="B18" i="51"/>
  <c r="C3" i="51"/>
  <c r="F33" i="50"/>
  <c r="F32" i="50"/>
  <c r="F31" i="50"/>
  <c r="E31" i="50"/>
  <c r="F30" i="50"/>
  <c r="E30" i="50"/>
  <c r="F29" i="50"/>
  <c r="E29" i="50"/>
  <c r="F28" i="50"/>
  <c r="E28" i="50"/>
  <c r="F27" i="50"/>
  <c r="E27" i="50"/>
  <c r="D27" i="50"/>
  <c r="F26" i="50"/>
  <c r="E26" i="50"/>
  <c r="D26" i="50"/>
  <c r="F25" i="50"/>
  <c r="E25" i="50"/>
  <c r="D25" i="50"/>
  <c r="F24" i="50"/>
  <c r="E24" i="50"/>
  <c r="D24" i="50"/>
  <c r="F23" i="50"/>
  <c r="E23" i="50"/>
  <c r="D23" i="50"/>
  <c r="B23" i="50"/>
  <c r="F22" i="50"/>
  <c r="E22" i="50"/>
  <c r="D22" i="50"/>
  <c r="B22" i="50"/>
  <c r="F21" i="50"/>
  <c r="E21" i="50"/>
  <c r="D21" i="50"/>
  <c r="B21" i="50"/>
  <c r="F20" i="50"/>
  <c r="E20" i="50"/>
  <c r="D20" i="50"/>
  <c r="C20" i="50"/>
  <c r="B20" i="50"/>
  <c r="F19" i="50"/>
  <c r="E19" i="50"/>
  <c r="D19" i="50"/>
  <c r="C19" i="50"/>
  <c r="B19" i="50"/>
  <c r="F18" i="50"/>
  <c r="E18" i="50"/>
  <c r="D18" i="50"/>
  <c r="C18" i="50"/>
  <c r="B18" i="50"/>
  <c r="E6" i="50" s="1"/>
  <c r="C3" i="50"/>
  <c r="F33" i="49"/>
  <c r="F32" i="49"/>
  <c r="F31" i="49"/>
  <c r="E31" i="49"/>
  <c r="F30" i="49"/>
  <c r="E30" i="49"/>
  <c r="F29" i="49"/>
  <c r="E29" i="49"/>
  <c r="F28" i="49"/>
  <c r="E28" i="49"/>
  <c r="F27" i="49"/>
  <c r="E27" i="49"/>
  <c r="D27" i="49"/>
  <c r="F26" i="49"/>
  <c r="E26" i="49"/>
  <c r="D26" i="49"/>
  <c r="F25" i="49"/>
  <c r="E25" i="49"/>
  <c r="D25" i="49"/>
  <c r="F24" i="49"/>
  <c r="E24" i="49"/>
  <c r="D24" i="49"/>
  <c r="F23" i="49"/>
  <c r="E23" i="49"/>
  <c r="D23" i="49"/>
  <c r="B23" i="49"/>
  <c r="F22" i="49"/>
  <c r="E22" i="49"/>
  <c r="D22" i="49"/>
  <c r="B22" i="49"/>
  <c r="F21" i="49"/>
  <c r="E21" i="49"/>
  <c r="D21" i="49"/>
  <c r="B21" i="49"/>
  <c r="F20" i="49"/>
  <c r="E20" i="49"/>
  <c r="D20" i="49"/>
  <c r="C20" i="49"/>
  <c r="B20" i="49"/>
  <c r="F19" i="49"/>
  <c r="E19" i="49"/>
  <c r="D19" i="49"/>
  <c r="C19" i="49"/>
  <c r="B19" i="49"/>
  <c r="F18" i="49"/>
  <c r="E18" i="49"/>
  <c r="D18" i="49"/>
  <c r="C18" i="49"/>
  <c r="B18" i="49"/>
  <c r="C3" i="49"/>
  <c r="F33" i="48"/>
  <c r="F32" i="48"/>
  <c r="F31" i="48"/>
  <c r="E31" i="48"/>
  <c r="F30" i="48"/>
  <c r="E30" i="48"/>
  <c r="F29" i="48"/>
  <c r="E29" i="48"/>
  <c r="F28" i="48"/>
  <c r="E28" i="48"/>
  <c r="F27" i="48"/>
  <c r="E27" i="48"/>
  <c r="D27" i="48"/>
  <c r="F26" i="48"/>
  <c r="E26" i="48"/>
  <c r="D26" i="48"/>
  <c r="F25" i="48"/>
  <c r="E25" i="48"/>
  <c r="D25" i="48"/>
  <c r="F24" i="48"/>
  <c r="E24" i="48"/>
  <c r="D24" i="48"/>
  <c r="F23" i="48"/>
  <c r="E23" i="48"/>
  <c r="D23" i="48"/>
  <c r="B23" i="48"/>
  <c r="F22" i="48"/>
  <c r="E22" i="48"/>
  <c r="D22" i="48"/>
  <c r="B22" i="48"/>
  <c r="F21" i="48"/>
  <c r="E21" i="48"/>
  <c r="D21" i="48"/>
  <c r="B21" i="48"/>
  <c r="F20" i="48"/>
  <c r="E20" i="48"/>
  <c r="D20" i="48"/>
  <c r="C20" i="48"/>
  <c r="B20" i="48"/>
  <c r="F19" i="48"/>
  <c r="E19" i="48"/>
  <c r="D19" i="48"/>
  <c r="C19" i="48"/>
  <c r="B19" i="48"/>
  <c r="F18" i="48"/>
  <c r="E18" i="48"/>
  <c r="D18" i="48"/>
  <c r="C18" i="48"/>
  <c r="B18" i="48"/>
  <c r="C3" i="48"/>
  <c r="F33" i="47"/>
  <c r="F32" i="47"/>
  <c r="F31" i="47"/>
  <c r="E31" i="47"/>
  <c r="F30" i="47"/>
  <c r="E30" i="47"/>
  <c r="F29" i="47"/>
  <c r="E29" i="47"/>
  <c r="F28" i="47"/>
  <c r="E28" i="47"/>
  <c r="F27" i="47"/>
  <c r="E27" i="47"/>
  <c r="D27" i="47"/>
  <c r="F26" i="47"/>
  <c r="E26" i="47"/>
  <c r="D26" i="47"/>
  <c r="F25" i="47"/>
  <c r="E25" i="47"/>
  <c r="D25" i="47"/>
  <c r="F24" i="47"/>
  <c r="E24" i="47"/>
  <c r="D24" i="47"/>
  <c r="F23" i="47"/>
  <c r="E23" i="47"/>
  <c r="D23" i="47"/>
  <c r="B23" i="47"/>
  <c r="F22" i="47"/>
  <c r="E22" i="47"/>
  <c r="D22" i="47"/>
  <c r="B22" i="47"/>
  <c r="F21" i="47"/>
  <c r="E21" i="47"/>
  <c r="D21" i="47"/>
  <c r="B21" i="47"/>
  <c r="F20" i="47"/>
  <c r="E20" i="47"/>
  <c r="D20" i="47"/>
  <c r="C20" i="47"/>
  <c r="B20" i="47"/>
  <c r="F19" i="47"/>
  <c r="E19" i="47"/>
  <c r="D19" i="47"/>
  <c r="C19" i="47"/>
  <c r="B19" i="47"/>
  <c r="F18" i="47"/>
  <c r="E18" i="47"/>
  <c r="D18" i="47"/>
  <c r="C18" i="47"/>
  <c r="B18" i="47"/>
  <c r="E6" i="47" s="1"/>
  <c r="C3" i="47"/>
  <c r="F33" i="46"/>
  <c r="F32" i="46"/>
  <c r="F31" i="46"/>
  <c r="E31" i="46"/>
  <c r="F30" i="46"/>
  <c r="E30" i="46"/>
  <c r="F29" i="46"/>
  <c r="E29" i="46"/>
  <c r="F28" i="46"/>
  <c r="E28" i="46"/>
  <c r="F27" i="46"/>
  <c r="E27" i="46"/>
  <c r="D27" i="46"/>
  <c r="F26" i="46"/>
  <c r="E26" i="46"/>
  <c r="D26" i="46"/>
  <c r="F25" i="46"/>
  <c r="E25" i="46"/>
  <c r="D25" i="46"/>
  <c r="F24" i="46"/>
  <c r="E24" i="46"/>
  <c r="D24" i="46"/>
  <c r="F23" i="46"/>
  <c r="E23" i="46"/>
  <c r="D23" i="46"/>
  <c r="B23" i="46"/>
  <c r="F22" i="46"/>
  <c r="E22" i="46"/>
  <c r="D22" i="46"/>
  <c r="B22" i="46"/>
  <c r="F21" i="46"/>
  <c r="E21" i="46"/>
  <c r="D21" i="46"/>
  <c r="B21" i="46"/>
  <c r="F20" i="46"/>
  <c r="E20" i="46"/>
  <c r="D20" i="46"/>
  <c r="C20" i="46"/>
  <c r="B20" i="46"/>
  <c r="F19" i="46"/>
  <c r="E19" i="46"/>
  <c r="D19" i="46"/>
  <c r="C19" i="46"/>
  <c r="B19" i="46"/>
  <c r="F18" i="46"/>
  <c r="E18" i="46"/>
  <c r="D18" i="46"/>
  <c r="C18" i="46"/>
  <c r="B18" i="46"/>
  <c r="C3" i="46"/>
  <c r="F33" i="45"/>
  <c r="F32" i="45"/>
  <c r="F31" i="45"/>
  <c r="E31" i="45"/>
  <c r="F30" i="45"/>
  <c r="E30" i="45"/>
  <c r="F29" i="45"/>
  <c r="E29" i="45"/>
  <c r="F28" i="45"/>
  <c r="E28" i="45"/>
  <c r="F27" i="45"/>
  <c r="E27" i="45"/>
  <c r="D27" i="45"/>
  <c r="F26" i="45"/>
  <c r="E26" i="45"/>
  <c r="D26" i="45"/>
  <c r="F25" i="45"/>
  <c r="E25" i="45"/>
  <c r="D25" i="45"/>
  <c r="F24" i="45"/>
  <c r="E24" i="45"/>
  <c r="D24" i="45"/>
  <c r="F23" i="45"/>
  <c r="E23" i="45"/>
  <c r="D23" i="45"/>
  <c r="B23" i="45"/>
  <c r="F22" i="45"/>
  <c r="E22" i="45"/>
  <c r="D22" i="45"/>
  <c r="B22" i="45"/>
  <c r="F21" i="45"/>
  <c r="E21" i="45"/>
  <c r="D21" i="45"/>
  <c r="B21" i="45"/>
  <c r="F20" i="45"/>
  <c r="E20" i="45"/>
  <c r="D20" i="45"/>
  <c r="C20" i="45"/>
  <c r="B20" i="45"/>
  <c r="F19" i="45"/>
  <c r="E19" i="45"/>
  <c r="D19" i="45"/>
  <c r="C19" i="45"/>
  <c r="B19" i="45"/>
  <c r="F18" i="45"/>
  <c r="E18" i="45"/>
  <c r="D18" i="45"/>
  <c r="C18" i="45"/>
  <c r="B18" i="45"/>
  <c r="E6" i="45" s="1"/>
  <c r="C3" i="45"/>
  <c r="F33" i="44"/>
  <c r="F32" i="44"/>
  <c r="F31" i="44"/>
  <c r="E31" i="44"/>
  <c r="F30" i="44"/>
  <c r="E30" i="44"/>
  <c r="F29" i="44"/>
  <c r="E29" i="44"/>
  <c r="F28" i="44"/>
  <c r="E28" i="44"/>
  <c r="F27" i="44"/>
  <c r="E27" i="44"/>
  <c r="D27" i="44"/>
  <c r="F26" i="44"/>
  <c r="E26" i="44"/>
  <c r="D26" i="44"/>
  <c r="F25" i="44"/>
  <c r="E25" i="44"/>
  <c r="D25" i="44"/>
  <c r="F24" i="44"/>
  <c r="E24" i="44"/>
  <c r="D24" i="44"/>
  <c r="F23" i="44"/>
  <c r="E23" i="44"/>
  <c r="D23" i="44"/>
  <c r="B23" i="44"/>
  <c r="F22" i="44"/>
  <c r="E22" i="44"/>
  <c r="D22" i="44"/>
  <c r="B22" i="44"/>
  <c r="F21" i="44"/>
  <c r="E21" i="44"/>
  <c r="D21" i="44"/>
  <c r="B21" i="44"/>
  <c r="F20" i="44"/>
  <c r="E20" i="44"/>
  <c r="D20" i="44"/>
  <c r="C20" i="44"/>
  <c r="B20" i="44"/>
  <c r="F19" i="44"/>
  <c r="E19" i="44"/>
  <c r="D19" i="44"/>
  <c r="C19" i="44"/>
  <c r="B19" i="44"/>
  <c r="F18" i="44"/>
  <c r="E18" i="44"/>
  <c r="D18" i="44"/>
  <c r="C18" i="44"/>
  <c r="B18" i="44"/>
  <c r="C3" i="44"/>
  <c r="F33" i="43"/>
  <c r="F32" i="43"/>
  <c r="F31" i="43"/>
  <c r="E31" i="43"/>
  <c r="F30" i="43"/>
  <c r="E30" i="43"/>
  <c r="F29" i="43"/>
  <c r="E29" i="43"/>
  <c r="F28" i="43"/>
  <c r="E28" i="43"/>
  <c r="F27" i="43"/>
  <c r="E27" i="43"/>
  <c r="D27" i="43"/>
  <c r="F26" i="43"/>
  <c r="E26" i="43"/>
  <c r="D26" i="43"/>
  <c r="F25" i="43"/>
  <c r="E25" i="43"/>
  <c r="D25" i="43"/>
  <c r="F24" i="43"/>
  <c r="E24" i="43"/>
  <c r="D24" i="43"/>
  <c r="F23" i="43"/>
  <c r="E23" i="43"/>
  <c r="D23" i="43"/>
  <c r="B23" i="43"/>
  <c r="F22" i="43"/>
  <c r="E22" i="43"/>
  <c r="D22" i="43"/>
  <c r="B22" i="43"/>
  <c r="F21" i="43"/>
  <c r="E21" i="43"/>
  <c r="D21" i="43"/>
  <c r="B21" i="43"/>
  <c r="F20" i="43"/>
  <c r="E20" i="43"/>
  <c r="D20" i="43"/>
  <c r="C20" i="43"/>
  <c r="B20" i="43"/>
  <c r="F19" i="43"/>
  <c r="E19" i="43"/>
  <c r="D19" i="43"/>
  <c r="C19" i="43"/>
  <c r="B19" i="43"/>
  <c r="F18" i="43"/>
  <c r="E18" i="43"/>
  <c r="G8" i="43" s="1"/>
  <c r="D18" i="43"/>
  <c r="C18" i="43"/>
  <c r="B18" i="43"/>
  <c r="C3" i="43"/>
  <c r="F33" i="42"/>
  <c r="F32" i="42"/>
  <c r="F31" i="42"/>
  <c r="E31" i="42"/>
  <c r="F30" i="42"/>
  <c r="E30" i="42"/>
  <c r="F29" i="42"/>
  <c r="E29" i="42"/>
  <c r="F28" i="42"/>
  <c r="E28" i="42"/>
  <c r="F27" i="42"/>
  <c r="E27" i="42"/>
  <c r="D27" i="42"/>
  <c r="F26" i="42"/>
  <c r="E26" i="42"/>
  <c r="D26" i="42"/>
  <c r="F25" i="42"/>
  <c r="E25" i="42"/>
  <c r="D25" i="42"/>
  <c r="F24" i="42"/>
  <c r="E24" i="42"/>
  <c r="D24" i="42"/>
  <c r="F23" i="42"/>
  <c r="E23" i="42"/>
  <c r="D23" i="42"/>
  <c r="B23" i="42"/>
  <c r="F22" i="42"/>
  <c r="E22" i="42"/>
  <c r="D22" i="42"/>
  <c r="B22" i="42"/>
  <c r="F21" i="42"/>
  <c r="E21" i="42"/>
  <c r="D21" i="42"/>
  <c r="B21" i="42"/>
  <c r="F20" i="42"/>
  <c r="E20" i="42"/>
  <c r="D20" i="42"/>
  <c r="C20" i="42"/>
  <c r="B20" i="42"/>
  <c r="F19" i="42"/>
  <c r="E19" i="42"/>
  <c r="D19" i="42"/>
  <c r="E8" i="42" s="1"/>
  <c r="C19" i="42"/>
  <c r="E7" i="42" s="1"/>
  <c r="B19" i="42"/>
  <c r="F18" i="42"/>
  <c r="E18" i="42"/>
  <c r="D18" i="42"/>
  <c r="C18" i="42"/>
  <c r="B18" i="42"/>
  <c r="C3" i="42"/>
  <c r="F33" i="41"/>
  <c r="F32" i="41"/>
  <c r="F31" i="41"/>
  <c r="E31" i="41"/>
  <c r="F30" i="41"/>
  <c r="E30" i="41"/>
  <c r="F29" i="41"/>
  <c r="E29" i="41"/>
  <c r="F28" i="41"/>
  <c r="E28" i="41"/>
  <c r="F27" i="41"/>
  <c r="E27" i="41"/>
  <c r="D27" i="41"/>
  <c r="F26" i="41"/>
  <c r="E26" i="41"/>
  <c r="D26" i="41"/>
  <c r="F25" i="41"/>
  <c r="E25" i="41"/>
  <c r="D25" i="41"/>
  <c r="F24" i="41"/>
  <c r="E24" i="41"/>
  <c r="D24" i="41"/>
  <c r="F23" i="41"/>
  <c r="E23" i="41"/>
  <c r="D23" i="41"/>
  <c r="B23" i="41"/>
  <c r="F22" i="41"/>
  <c r="E22" i="41"/>
  <c r="D22" i="41"/>
  <c r="B22" i="41"/>
  <c r="F21" i="41"/>
  <c r="E21" i="41"/>
  <c r="D21" i="41"/>
  <c r="B21" i="41"/>
  <c r="F20" i="41"/>
  <c r="E20" i="41"/>
  <c r="D20" i="41"/>
  <c r="C20" i="41"/>
  <c r="B20" i="41"/>
  <c r="F19" i="41"/>
  <c r="E19" i="41"/>
  <c r="D19" i="41"/>
  <c r="C19" i="41"/>
  <c r="B19" i="41"/>
  <c r="F18" i="41"/>
  <c r="E18" i="41"/>
  <c r="D18" i="41"/>
  <c r="C18" i="41"/>
  <c r="B18" i="41"/>
  <c r="E6" i="41" s="1"/>
  <c r="C3" i="41"/>
  <c r="F33" i="40"/>
  <c r="F32" i="40"/>
  <c r="F31" i="40"/>
  <c r="E31" i="40"/>
  <c r="F30" i="40"/>
  <c r="E30" i="40"/>
  <c r="F29" i="40"/>
  <c r="E29" i="40"/>
  <c r="F28" i="40"/>
  <c r="E28" i="40"/>
  <c r="F27" i="40"/>
  <c r="E27" i="40"/>
  <c r="D27" i="40"/>
  <c r="F26" i="40"/>
  <c r="E26" i="40"/>
  <c r="D26" i="40"/>
  <c r="F25" i="40"/>
  <c r="E25" i="40"/>
  <c r="D25" i="40"/>
  <c r="F24" i="40"/>
  <c r="E24" i="40"/>
  <c r="D24" i="40"/>
  <c r="F23" i="40"/>
  <c r="E23" i="40"/>
  <c r="D23" i="40"/>
  <c r="B23" i="40"/>
  <c r="F22" i="40"/>
  <c r="E22" i="40"/>
  <c r="D22" i="40"/>
  <c r="B22" i="40"/>
  <c r="F21" i="40"/>
  <c r="E21" i="40"/>
  <c r="D21" i="40"/>
  <c r="B21" i="40"/>
  <c r="F20" i="40"/>
  <c r="E20" i="40"/>
  <c r="D20" i="40"/>
  <c r="C20" i="40"/>
  <c r="B20" i="40"/>
  <c r="F19" i="40"/>
  <c r="E19" i="40"/>
  <c r="D19" i="40"/>
  <c r="C19" i="40"/>
  <c r="B19" i="40"/>
  <c r="F18" i="40"/>
  <c r="E18" i="40"/>
  <c r="D18" i="40"/>
  <c r="C18" i="40"/>
  <c r="B18" i="40"/>
  <c r="C3" i="40"/>
  <c r="F33" i="39"/>
  <c r="F32" i="39"/>
  <c r="F31" i="39"/>
  <c r="E31" i="39"/>
  <c r="F30" i="39"/>
  <c r="E30" i="39"/>
  <c r="F29" i="39"/>
  <c r="E29" i="39"/>
  <c r="F28" i="39"/>
  <c r="E28" i="39"/>
  <c r="F27" i="39"/>
  <c r="E27" i="39"/>
  <c r="D27" i="39"/>
  <c r="F26" i="39"/>
  <c r="E26" i="39"/>
  <c r="D26" i="39"/>
  <c r="F25" i="39"/>
  <c r="E25" i="39"/>
  <c r="D25" i="39"/>
  <c r="F24" i="39"/>
  <c r="E24" i="39"/>
  <c r="D24" i="39"/>
  <c r="F23" i="39"/>
  <c r="E23" i="39"/>
  <c r="D23" i="39"/>
  <c r="B23" i="39"/>
  <c r="F22" i="39"/>
  <c r="E22" i="39"/>
  <c r="D22" i="39"/>
  <c r="B22" i="39"/>
  <c r="F21" i="39"/>
  <c r="E21" i="39"/>
  <c r="D21" i="39"/>
  <c r="B21" i="39"/>
  <c r="F20" i="39"/>
  <c r="E20" i="39"/>
  <c r="D20" i="39"/>
  <c r="C20" i="39"/>
  <c r="B20" i="39"/>
  <c r="F19" i="39"/>
  <c r="E19" i="39"/>
  <c r="D19" i="39"/>
  <c r="C19" i="39"/>
  <c r="B19" i="39"/>
  <c r="F18" i="39"/>
  <c r="E18" i="39"/>
  <c r="D18" i="39"/>
  <c r="C18" i="39"/>
  <c r="B18" i="39"/>
  <c r="C3" i="39"/>
  <c r="F33" i="38"/>
  <c r="F32" i="38"/>
  <c r="F31" i="38"/>
  <c r="E31" i="38"/>
  <c r="F30" i="38"/>
  <c r="E30" i="38"/>
  <c r="F29" i="38"/>
  <c r="E29" i="38"/>
  <c r="F28" i="38"/>
  <c r="E28" i="38"/>
  <c r="F27" i="38"/>
  <c r="E27" i="38"/>
  <c r="D27" i="38"/>
  <c r="F26" i="38"/>
  <c r="E26" i="38"/>
  <c r="D26" i="38"/>
  <c r="F25" i="38"/>
  <c r="E25" i="38"/>
  <c r="D25" i="38"/>
  <c r="F24" i="38"/>
  <c r="E24" i="38"/>
  <c r="D24" i="38"/>
  <c r="F23" i="38"/>
  <c r="E23" i="38"/>
  <c r="D23" i="38"/>
  <c r="B23" i="38"/>
  <c r="F22" i="38"/>
  <c r="E22" i="38"/>
  <c r="D22" i="38"/>
  <c r="B22" i="38"/>
  <c r="F21" i="38"/>
  <c r="E21" i="38"/>
  <c r="D21" i="38"/>
  <c r="B21" i="38"/>
  <c r="F20" i="38"/>
  <c r="E20" i="38"/>
  <c r="D20" i="38"/>
  <c r="C20" i="38"/>
  <c r="B20" i="38"/>
  <c r="F19" i="38"/>
  <c r="E19" i="38"/>
  <c r="D19" i="38"/>
  <c r="C19" i="38"/>
  <c r="B19" i="38"/>
  <c r="F18" i="38"/>
  <c r="E18" i="38"/>
  <c r="D18" i="38"/>
  <c r="C18" i="38"/>
  <c r="B18" i="38"/>
  <c r="C3" i="38"/>
  <c r="F33" i="37"/>
  <c r="F32" i="37"/>
  <c r="F31" i="37"/>
  <c r="E31" i="37"/>
  <c r="F30" i="37"/>
  <c r="G6" i="37" s="1"/>
  <c r="E30" i="37"/>
  <c r="F29" i="37"/>
  <c r="E29" i="37"/>
  <c r="F28" i="37"/>
  <c r="E28" i="37"/>
  <c r="F27" i="37"/>
  <c r="E27" i="37"/>
  <c r="D27" i="37"/>
  <c r="F26" i="37"/>
  <c r="E26" i="37"/>
  <c r="D26" i="37"/>
  <c r="F25" i="37"/>
  <c r="E25" i="37"/>
  <c r="D25" i="37"/>
  <c r="F24" i="37"/>
  <c r="E24" i="37"/>
  <c r="D24" i="37"/>
  <c r="F23" i="37"/>
  <c r="E23" i="37"/>
  <c r="D23" i="37"/>
  <c r="B23" i="37"/>
  <c r="F22" i="37"/>
  <c r="E22" i="37"/>
  <c r="D22" i="37"/>
  <c r="B22" i="37"/>
  <c r="F21" i="37"/>
  <c r="E21" i="37"/>
  <c r="D21" i="37"/>
  <c r="B21" i="37"/>
  <c r="F20" i="37"/>
  <c r="E20" i="37"/>
  <c r="D20" i="37"/>
  <c r="C20" i="37"/>
  <c r="B20" i="37"/>
  <c r="F19" i="37"/>
  <c r="E19" i="37"/>
  <c r="D19" i="37"/>
  <c r="C19" i="37"/>
  <c r="E7" i="37" s="1"/>
  <c r="B19" i="37"/>
  <c r="F18" i="37"/>
  <c r="E18" i="37"/>
  <c r="D18" i="37"/>
  <c r="C18" i="37"/>
  <c r="B18" i="37"/>
  <c r="C3" i="37"/>
  <c r="F33" i="36"/>
  <c r="F32" i="36"/>
  <c r="F31" i="36"/>
  <c r="E31" i="36"/>
  <c r="F30" i="36"/>
  <c r="E30" i="36"/>
  <c r="F29" i="36"/>
  <c r="E29" i="36"/>
  <c r="F28" i="36"/>
  <c r="E28" i="36"/>
  <c r="F27" i="36"/>
  <c r="E27" i="36"/>
  <c r="D27" i="36"/>
  <c r="F26" i="36"/>
  <c r="E26" i="36"/>
  <c r="D26" i="36"/>
  <c r="F25" i="36"/>
  <c r="E25" i="36"/>
  <c r="D25" i="36"/>
  <c r="F24" i="36"/>
  <c r="E24" i="36"/>
  <c r="D24" i="36"/>
  <c r="F23" i="36"/>
  <c r="E23" i="36"/>
  <c r="D23" i="36"/>
  <c r="B23" i="36"/>
  <c r="F22" i="36"/>
  <c r="E22" i="36"/>
  <c r="D22" i="36"/>
  <c r="B22" i="36"/>
  <c r="F21" i="36"/>
  <c r="E21" i="36"/>
  <c r="D21" i="36"/>
  <c r="B21" i="36"/>
  <c r="F20" i="36"/>
  <c r="E20" i="36"/>
  <c r="D20" i="36"/>
  <c r="C20" i="36"/>
  <c r="B20" i="36"/>
  <c r="F19" i="36"/>
  <c r="E19" i="36"/>
  <c r="D19" i="36"/>
  <c r="C19" i="36"/>
  <c r="B19" i="36"/>
  <c r="F18" i="36"/>
  <c r="E18" i="36"/>
  <c r="D18" i="36"/>
  <c r="C18" i="36"/>
  <c r="B18" i="36"/>
  <c r="C3" i="36"/>
  <c r="F33" i="35"/>
  <c r="F32" i="35"/>
  <c r="F31" i="35"/>
  <c r="E31" i="35"/>
  <c r="F30" i="35"/>
  <c r="E30" i="35"/>
  <c r="F29" i="35"/>
  <c r="E29" i="35"/>
  <c r="F28" i="35"/>
  <c r="E28" i="35"/>
  <c r="F27" i="35"/>
  <c r="E27" i="35"/>
  <c r="D27" i="35"/>
  <c r="F26" i="35"/>
  <c r="E26" i="35"/>
  <c r="D26" i="35"/>
  <c r="F25" i="35"/>
  <c r="E25" i="35"/>
  <c r="D25" i="35"/>
  <c r="F24" i="35"/>
  <c r="E24" i="35"/>
  <c r="D24" i="35"/>
  <c r="F23" i="35"/>
  <c r="E23" i="35"/>
  <c r="D23" i="35"/>
  <c r="B23" i="35"/>
  <c r="F22" i="35"/>
  <c r="E22" i="35"/>
  <c r="D22" i="35"/>
  <c r="B22" i="35"/>
  <c r="F21" i="35"/>
  <c r="E21" i="35"/>
  <c r="D21" i="35"/>
  <c r="B21" i="35"/>
  <c r="F20" i="35"/>
  <c r="E20" i="35"/>
  <c r="D20" i="35"/>
  <c r="C20" i="35"/>
  <c r="B20" i="35"/>
  <c r="F19" i="35"/>
  <c r="E19" i="35"/>
  <c r="D19" i="35"/>
  <c r="C19" i="35"/>
  <c r="E7" i="35" s="1"/>
  <c r="B19" i="35"/>
  <c r="F18" i="35"/>
  <c r="E18" i="35"/>
  <c r="D18" i="35"/>
  <c r="C18" i="35"/>
  <c r="B18" i="35"/>
  <c r="C3" i="35"/>
  <c r="F33" i="34"/>
  <c r="F32" i="34"/>
  <c r="F31" i="34"/>
  <c r="E31" i="34"/>
  <c r="F30" i="34"/>
  <c r="E30" i="34"/>
  <c r="F29" i="34"/>
  <c r="E29" i="34"/>
  <c r="F28" i="34"/>
  <c r="E28" i="34"/>
  <c r="F27" i="34"/>
  <c r="E27" i="34"/>
  <c r="D27" i="34"/>
  <c r="F26" i="34"/>
  <c r="E26" i="34"/>
  <c r="D26" i="34"/>
  <c r="F25" i="34"/>
  <c r="E25" i="34"/>
  <c r="D25" i="34"/>
  <c r="F24" i="34"/>
  <c r="E24" i="34"/>
  <c r="D24" i="34"/>
  <c r="F23" i="34"/>
  <c r="E23" i="34"/>
  <c r="D23" i="34"/>
  <c r="B23" i="34"/>
  <c r="F22" i="34"/>
  <c r="E22" i="34"/>
  <c r="D22" i="34"/>
  <c r="B22" i="34"/>
  <c r="F21" i="34"/>
  <c r="E21" i="34"/>
  <c r="D21" i="34"/>
  <c r="B21" i="34"/>
  <c r="F20" i="34"/>
  <c r="E20" i="34"/>
  <c r="D20" i="34"/>
  <c r="C20" i="34"/>
  <c r="B20" i="34"/>
  <c r="F19" i="34"/>
  <c r="E19" i="34"/>
  <c r="D19" i="34"/>
  <c r="C19" i="34"/>
  <c r="B19" i="34"/>
  <c r="F18" i="34"/>
  <c r="E18" i="34"/>
  <c r="D18" i="34"/>
  <c r="C18" i="34"/>
  <c r="E7" i="34" s="1"/>
  <c r="B18" i="34"/>
  <c r="E6" i="34" s="1"/>
  <c r="C3" i="34"/>
  <c r="F33" i="33"/>
  <c r="F32" i="33"/>
  <c r="F31" i="33"/>
  <c r="E31" i="33"/>
  <c r="F30" i="33"/>
  <c r="E30" i="33"/>
  <c r="F29" i="33"/>
  <c r="E29" i="33"/>
  <c r="F28" i="33"/>
  <c r="E28" i="33"/>
  <c r="F27" i="33"/>
  <c r="E27" i="33"/>
  <c r="D27" i="33"/>
  <c r="F26" i="33"/>
  <c r="E26" i="33"/>
  <c r="D26" i="33"/>
  <c r="F25" i="33"/>
  <c r="E25" i="33"/>
  <c r="D25" i="33"/>
  <c r="F24" i="33"/>
  <c r="E24" i="33"/>
  <c r="D24" i="33"/>
  <c r="F23" i="33"/>
  <c r="E23" i="33"/>
  <c r="D23" i="33"/>
  <c r="B23" i="33"/>
  <c r="F22" i="33"/>
  <c r="E22" i="33"/>
  <c r="D22" i="33"/>
  <c r="B22" i="33"/>
  <c r="F21" i="33"/>
  <c r="E21" i="33"/>
  <c r="D21" i="33"/>
  <c r="B21" i="33"/>
  <c r="F20" i="33"/>
  <c r="E20" i="33"/>
  <c r="D20" i="33"/>
  <c r="C20" i="33"/>
  <c r="B20" i="33"/>
  <c r="E6" i="33" s="1"/>
  <c r="F19" i="33"/>
  <c r="E19" i="33"/>
  <c r="D19" i="33"/>
  <c r="C19" i="33"/>
  <c r="E7" i="33" s="1"/>
  <c r="B19" i="33"/>
  <c r="F18" i="33"/>
  <c r="E18" i="33"/>
  <c r="D18" i="33"/>
  <c r="C18" i="33"/>
  <c r="B18" i="33"/>
  <c r="C3" i="33"/>
  <c r="F33" i="32"/>
  <c r="F32" i="32"/>
  <c r="F31" i="32"/>
  <c r="E31" i="32"/>
  <c r="F30" i="32"/>
  <c r="E30" i="32"/>
  <c r="F29" i="32"/>
  <c r="E29" i="32"/>
  <c r="F28" i="32"/>
  <c r="E28" i="32"/>
  <c r="F27" i="32"/>
  <c r="E27" i="32"/>
  <c r="D27" i="32"/>
  <c r="F26" i="32"/>
  <c r="E26" i="32"/>
  <c r="D26" i="32"/>
  <c r="F25" i="32"/>
  <c r="E25" i="32"/>
  <c r="D25" i="32"/>
  <c r="F24" i="32"/>
  <c r="E24" i="32"/>
  <c r="D24" i="32"/>
  <c r="F23" i="32"/>
  <c r="E23" i="32"/>
  <c r="D23" i="32"/>
  <c r="B23" i="32"/>
  <c r="F22" i="32"/>
  <c r="E22" i="32"/>
  <c r="D22" i="32"/>
  <c r="B22" i="32"/>
  <c r="F21" i="32"/>
  <c r="E21" i="32"/>
  <c r="D21" i="32"/>
  <c r="B21" i="32"/>
  <c r="F20" i="32"/>
  <c r="E20" i="32"/>
  <c r="D20" i="32"/>
  <c r="C20" i="32"/>
  <c r="B20" i="32"/>
  <c r="F19" i="32"/>
  <c r="E19" i="32"/>
  <c r="D19" i="32"/>
  <c r="C19" i="32"/>
  <c r="B19" i="32"/>
  <c r="F18" i="32"/>
  <c r="E18" i="32"/>
  <c r="D18" i="32"/>
  <c r="C18" i="32"/>
  <c r="B18" i="32"/>
  <c r="C3" i="32"/>
  <c r="F33" i="31"/>
  <c r="F32" i="31"/>
  <c r="F31" i="31"/>
  <c r="E31" i="31"/>
  <c r="F30" i="31"/>
  <c r="E30" i="31"/>
  <c r="F29" i="31"/>
  <c r="E29" i="31"/>
  <c r="F28" i="31"/>
  <c r="E28" i="31"/>
  <c r="F27" i="31"/>
  <c r="E27" i="31"/>
  <c r="D27" i="31"/>
  <c r="F26" i="31"/>
  <c r="E26" i="31"/>
  <c r="D26" i="31"/>
  <c r="F25" i="31"/>
  <c r="E25" i="31"/>
  <c r="D25" i="31"/>
  <c r="F24" i="31"/>
  <c r="E24" i="31"/>
  <c r="D24" i="31"/>
  <c r="F23" i="31"/>
  <c r="E23" i="31"/>
  <c r="D23" i="31"/>
  <c r="B23" i="31"/>
  <c r="F22" i="31"/>
  <c r="E22" i="31"/>
  <c r="D22" i="31"/>
  <c r="B22" i="31"/>
  <c r="F21" i="31"/>
  <c r="E21" i="31"/>
  <c r="D21" i="31"/>
  <c r="B21" i="31"/>
  <c r="F20" i="31"/>
  <c r="E20" i="31"/>
  <c r="D20" i="31"/>
  <c r="C20" i="31"/>
  <c r="B20" i="31"/>
  <c r="F19" i="31"/>
  <c r="E19" i="31"/>
  <c r="D19" i="31"/>
  <c r="C19" i="31"/>
  <c r="B19" i="31"/>
  <c r="F18" i="31"/>
  <c r="E18" i="31"/>
  <c r="D18" i="31"/>
  <c r="C18" i="31"/>
  <c r="B18" i="31"/>
  <c r="C3" i="31"/>
  <c r="F33" i="30"/>
  <c r="F32" i="30"/>
  <c r="F31" i="30"/>
  <c r="E31" i="30"/>
  <c r="F30" i="30"/>
  <c r="E30" i="30"/>
  <c r="F29" i="30"/>
  <c r="E29" i="30"/>
  <c r="F28" i="30"/>
  <c r="E28" i="30"/>
  <c r="F27" i="30"/>
  <c r="E27" i="30"/>
  <c r="D27" i="30"/>
  <c r="F26" i="30"/>
  <c r="E26" i="30"/>
  <c r="D26" i="30"/>
  <c r="F25" i="30"/>
  <c r="E25" i="30"/>
  <c r="D25" i="30"/>
  <c r="F24" i="30"/>
  <c r="E24" i="30"/>
  <c r="D24" i="30"/>
  <c r="F23" i="30"/>
  <c r="E23" i="30"/>
  <c r="D23" i="30"/>
  <c r="B23" i="30"/>
  <c r="F22" i="30"/>
  <c r="E22" i="30"/>
  <c r="D22" i="30"/>
  <c r="B22" i="30"/>
  <c r="F21" i="30"/>
  <c r="E21" i="30"/>
  <c r="D21" i="30"/>
  <c r="B21" i="30"/>
  <c r="F20" i="30"/>
  <c r="E20" i="30"/>
  <c r="D20" i="30"/>
  <c r="C20" i="30"/>
  <c r="B20" i="30"/>
  <c r="F19" i="30"/>
  <c r="E19" i="30"/>
  <c r="D19" i="30"/>
  <c r="C19" i="30"/>
  <c r="E7" i="30" s="1"/>
  <c r="B19" i="30"/>
  <c r="F18" i="30"/>
  <c r="E18" i="30"/>
  <c r="D18" i="30"/>
  <c r="C18" i="30"/>
  <c r="B18" i="30"/>
  <c r="C3" i="30"/>
  <c r="F33" i="29"/>
  <c r="F32" i="29"/>
  <c r="F31" i="29"/>
  <c r="E31" i="29"/>
  <c r="F30" i="29"/>
  <c r="E30" i="29"/>
  <c r="F29" i="29"/>
  <c r="E29" i="29"/>
  <c r="F28" i="29"/>
  <c r="E28" i="29"/>
  <c r="F27" i="29"/>
  <c r="E27" i="29"/>
  <c r="D27" i="29"/>
  <c r="F26" i="29"/>
  <c r="E26" i="29"/>
  <c r="D26" i="29"/>
  <c r="F25" i="29"/>
  <c r="E25" i="29"/>
  <c r="D25" i="29"/>
  <c r="F24" i="29"/>
  <c r="E24" i="29"/>
  <c r="D24" i="29"/>
  <c r="F23" i="29"/>
  <c r="E23" i="29"/>
  <c r="D23" i="29"/>
  <c r="B23" i="29"/>
  <c r="F22" i="29"/>
  <c r="E22" i="29"/>
  <c r="D22" i="29"/>
  <c r="B22" i="29"/>
  <c r="F21" i="29"/>
  <c r="E21" i="29"/>
  <c r="D21" i="29"/>
  <c r="B21" i="29"/>
  <c r="F20" i="29"/>
  <c r="E20" i="29"/>
  <c r="D20" i="29"/>
  <c r="C20" i="29"/>
  <c r="B20" i="29"/>
  <c r="F19" i="29"/>
  <c r="E19" i="29"/>
  <c r="D19" i="29"/>
  <c r="C19" i="29"/>
  <c r="B19" i="29"/>
  <c r="F18" i="29"/>
  <c r="E18" i="29"/>
  <c r="D18" i="29"/>
  <c r="C18" i="29"/>
  <c r="B18" i="29"/>
  <c r="E6" i="29" s="1"/>
  <c r="C3" i="29"/>
  <c r="F33" i="28"/>
  <c r="F32" i="28"/>
  <c r="F31" i="28"/>
  <c r="E31" i="28"/>
  <c r="F30" i="28"/>
  <c r="E30" i="28"/>
  <c r="F29" i="28"/>
  <c r="E29" i="28"/>
  <c r="F28" i="28"/>
  <c r="E28" i="28"/>
  <c r="F27" i="28"/>
  <c r="E27" i="28"/>
  <c r="D27" i="28"/>
  <c r="F26" i="28"/>
  <c r="E26" i="28"/>
  <c r="D26" i="28"/>
  <c r="F25" i="28"/>
  <c r="E25" i="28"/>
  <c r="D25" i="28"/>
  <c r="F24" i="28"/>
  <c r="E24" i="28"/>
  <c r="D24" i="28"/>
  <c r="F23" i="28"/>
  <c r="E23" i="28"/>
  <c r="D23" i="28"/>
  <c r="B23" i="28"/>
  <c r="F22" i="28"/>
  <c r="E22" i="28"/>
  <c r="D22" i="28"/>
  <c r="B22" i="28"/>
  <c r="F21" i="28"/>
  <c r="E21" i="28"/>
  <c r="D21" i="28"/>
  <c r="B21" i="28"/>
  <c r="F20" i="28"/>
  <c r="E20" i="28"/>
  <c r="D20" i="28"/>
  <c r="C20" i="28"/>
  <c r="B20" i="28"/>
  <c r="F19" i="28"/>
  <c r="E19" i="28"/>
  <c r="D19" i="28"/>
  <c r="C19" i="28"/>
  <c r="E7" i="28" s="1"/>
  <c r="B19" i="28"/>
  <c r="F18" i="28"/>
  <c r="E18" i="28"/>
  <c r="D18" i="28"/>
  <c r="C18" i="28"/>
  <c r="B18" i="28"/>
  <c r="C3" i="28"/>
  <c r="F33" i="27"/>
  <c r="F32" i="27"/>
  <c r="F31" i="27"/>
  <c r="E31" i="27"/>
  <c r="F30" i="27"/>
  <c r="E30" i="27"/>
  <c r="F29" i="27"/>
  <c r="E29" i="27"/>
  <c r="F28" i="27"/>
  <c r="E28" i="27"/>
  <c r="F27" i="27"/>
  <c r="E27" i="27"/>
  <c r="D27" i="27"/>
  <c r="F26" i="27"/>
  <c r="E26" i="27"/>
  <c r="D26" i="27"/>
  <c r="F25" i="27"/>
  <c r="E25" i="27"/>
  <c r="D25" i="27"/>
  <c r="F24" i="27"/>
  <c r="E24" i="27"/>
  <c r="D24" i="27"/>
  <c r="F23" i="27"/>
  <c r="E23" i="27"/>
  <c r="D23" i="27"/>
  <c r="B23" i="27"/>
  <c r="F22" i="27"/>
  <c r="E22" i="27"/>
  <c r="D22" i="27"/>
  <c r="B22" i="27"/>
  <c r="F21" i="27"/>
  <c r="E21" i="27"/>
  <c r="D21" i="27"/>
  <c r="B21" i="27"/>
  <c r="F20" i="27"/>
  <c r="E20" i="27"/>
  <c r="D20" i="27"/>
  <c r="C20" i="27"/>
  <c r="B20" i="27"/>
  <c r="F19" i="27"/>
  <c r="E19" i="27"/>
  <c r="D19" i="27"/>
  <c r="C19" i="27"/>
  <c r="B19" i="27"/>
  <c r="F18" i="27"/>
  <c r="E18" i="27"/>
  <c r="D18" i="27"/>
  <c r="C18" i="27"/>
  <c r="E7" i="27" s="1"/>
  <c r="B18" i="27"/>
  <c r="E6" i="27" s="1"/>
  <c r="C3" i="27"/>
  <c r="F33" i="26"/>
  <c r="F32" i="26"/>
  <c r="F31" i="26"/>
  <c r="E31" i="26"/>
  <c r="F30" i="26"/>
  <c r="E30" i="26"/>
  <c r="F29" i="26"/>
  <c r="E29" i="26"/>
  <c r="F28" i="26"/>
  <c r="E28" i="26"/>
  <c r="F27" i="26"/>
  <c r="E27" i="26"/>
  <c r="D27" i="26"/>
  <c r="F26" i="26"/>
  <c r="E26" i="26"/>
  <c r="D26" i="26"/>
  <c r="F25" i="26"/>
  <c r="E25" i="26"/>
  <c r="D25" i="26"/>
  <c r="F24" i="26"/>
  <c r="E24" i="26"/>
  <c r="D24" i="26"/>
  <c r="F23" i="26"/>
  <c r="E23" i="26"/>
  <c r="D23" i="26"/>
  <c r="B23" i="26"/>
  <c r="F22" i="26"/>
  <c r="E22" i="26"/>
  <c r="D22" i="26"/>
  <c r="B22" i="26"/>
  <c r="F21" i="26"/>
  <c r="E21" i="26"/>
  <c r="D21" i="26"/>
  <c r="B21" i="26"/>
  <c r="F20" i="26"/>
  <c r="E20" i="26"/>
  <c r="D20" i="26"/>
  <c r="C20" i="26"/>
  <c r="B20" i="26"/>
  <c r="E6" i="26" s="1"/>
  <c r="F19" i="26"/>
  <c r="E19" i="26"/>
  <c r="D19" i="26"/>
  <c r="C19" i="26"/>
  <c r="B19" i="26"/>
  <c r="F18" i="26"/>
  <c r="E18" i="26"/>
  <c r="D18" i="26"/>
  <c r="C18" i="26"/>
  <c r="B18" i="26"/>
  <c r="C3" i="26"/>
  <c r="F33" i="25"/>
  <c r="F32" i="25"/>
  <c r="F31" i="25"/>
  <c r="E31" i="25"/>
  <c r="F30" i="25"/>
  <c r="E30" i="25"/>
  <c r="F29" i="25"/>
  <c r="E29" i="25"/>
  <c r="F28" i="25"/>
  <c r="E28" i="25"/>
  <c r="F27" i="25"/>
  <c r="E27" i="25"/>
  <c r="D27" i="25"/>
  <c r="F26" i="25"/>
  <c r="E26" i="25"/>
  <c r="D26" i="25"/>
  <c r="F25" i="25"/>
  <c r="E25" i="25"/>
  <c r="D25" i="25"/>
  <c r="F24" i="25"/>
  <c r="E24" i="25"/>
  <c r="D24" i="25"/>
  <c r="F23" i="25"/>
  <c r="E23" i="25"/>
  <c r="D23" i="25"/>
  <c r="B23" i="25"/>
  <c r="F22" i="25"/>
  <c r="E22" i="25"/>
  <c r="D22" i="25"/>
  <c r="B22" i="25"/>
  <c r="F21" i="25"/>
  <c r="E21" i="25"/>
  <c r="D21" i="25"/>
  <c r="B21" i="25"/>
  <c r="F20" i="25"/>
  <c r="E20" i="25"/>
  <c r="D20" i="25"/>
  <c r="C20" i="25"/>
  <c r="B20" i="25"/>
  <c r="F19" i="25"/>
  <c r="E19" i="25"/>
  <c r="D19" i="25"/>
  <c r="C19" i="25"/>
  <c r="B19" i="25"/>
  <c r="F18" i="25"/>
  <c r="E18" i="25"/>
  <c r="D18" i="25"/>
  <c r="C18" i="25"/>
  <c r="B18" i="25"/>
  <c r="C3" i="25"/>
  <c r="F33" i="24"/>
  <c r="F32" i="24"/>
  <c r="F31" i="24"/>
  <c r="E31" i="24"/>
  <c r="F30" i="24"/>
  <c r="E30" i="24"/>
  <c r="F29" i="24"/>
  <c r="E29" i="24"/>
  <c r="F28" i="24"/>
  <c r="E28" i="24"/>
  <c r="F27" i="24"/>
  <c r="E27" i="24"/>
  <c r="D27" i="24"/>
  <c r="F26" i="24"/>
  <c r="E26" i="24"/>
  <c r="D26" i="24"/>
  <c r="F25" i="24"/>
  <c r="E25" i="24"/>
  <c r="D25" i="24"/>
  <c r="F24" i="24"/>
  <c r="E24" i="24"/>
  <c r="D24" i="24"/>
  <c r="F23" i="24"/>
  <c r="E23" i="24"/>
  <c r="D23" i="24"/>
  <c r="B23" i="24"/>
  <c r="F22" i="24"/>
  <c r="E22" i="24"/>
  <c r="D22" i="24"/>
  <c r="B22" i="24"/>
  <c r="F21" i="24"/>
  <c r="E21" i="24"/>
  <c r="D21" i="24"/>
  <c r="B21" i="24"/>
  <c r="F20" i="24"/>
  <c r="E20" i="24"/>
  <c r="D20" i="24"/>
  <c r="C20" i="24"/>
  <c r="B20" i="24"/>
  <c r="F19" i="24"/>
  <c r="E19" i="24"/>
  <c r="D19" i="24"/>
  <c r="C19" i="24"/>
  <c r="B19" i="24"/>
  <c r="F18" i="24"/>
  <c r="E18" i="24"/>
  <c r="D18" i="24"/>
  <c r="E8" i="24" s="1"/>
  <c r="C18" i="24"/>
  <c r="B18" i="24"/>
  <c r="C3" i="24"/>
  <c r="F33" i="23"/>
  <c r="F32" i="23"/>
  <c r="F31" i="23"/>
  <c r="E31" i="23"/>
  <c r="F30" i="23"/>
  <c r="E30" i="23"/>
  <c r="F29" i="23"/>
  <c r="E29" i="23"/>
  <c r="F28" i="23"/>
  <c r="E28" i="23"/>
  <c r="F27" i="23"/>
  <c r="E27" i="23"/>
  <c r="D27" i="23"/>
  <c r="F26" i="23"/>
  <c r="E26" i="23"/>
  <c r="D26" i="23"/>
  <c r="F25" i="23"/>
  <c r="E25" i="23"/>
  <c r="D25" i="23"/>
  <c r="F24" i="23"/>
  <c r="E24" i="23"/>
  <c r="D24" i="23"/>
  <c r="F23" i="23"/>
  <c r="E23" i="23"/>
  <c r="D23" i="23"/>
  <c r="B23" i="23"/>
  <c r="F22" i="23"/>
  <c r="E22" i="23"/>
  <c r="D22" i="23"/>
  <c r="B22" i="23"/>
  <c r="F21" i="23"/>
  <c r="E21" i="23"/>
  <c r="D21" i="23"/>
  <c r="B21" i="23"/>
  <c r="F20" i="23"/>
  <c r="E20" i="23"/>
  <c r="D20" i="23"/>
  <c r="C20" i="23"/>
  <c r="B20" i="23"/>
  <c r="F19" i="23"/>
  <c r="E19" i="23"/>
  <c r="D19" i="23"/>
  <c r="C19" i="23"/>
  <c r="B19" i="23"/>
  <c r="E6" i="23" s="1"/>
  <c r="F18" i="23"/>
  <c r="E18" i="23"/>
  <c r="D18" i="23"/>
  <c r="C18" i="23"/>
  <c r="B18" i="23"/>
  <c r="C3" i="23"/>
  <c r="F33" i="22"/>
  <c r="F32" i="22"/>
  <c r="F31" i="22"/>
  <c r="E31" i="22"/>
  <c r="F30" i="22"/>
  <c r="E30" i="22"/>
  <c r="F29" i="22"/>
  <c r="E29" i="22"/>
  <c r="F28" i="22"/>
  <c r="E28" i="22"/>
  <c r="F27" i="22"/>
  <c r="E27" i="22"/>
  <c r="D27" i="22"/>
  <c r="F26" i="22"/>
  <c r="E26" i="22"/>
  <c r="D26" i="22"/>
  <c r="F25" i="22"/>
  <c r="E25" i="22"/>
  <c r="D25" i="22"/>
  <c r="F24" i="22"/>
  <c r="E24" i="22"/>
  <c r="D24" i="22"/>
  <c r="F23" i="22"/>
  <c r="E23" i="22"/>
  <c r="D23" i="22"/>
  <c r="B23" i="22"/>
  <c r="F22" i="22"/>
  <c r="E22" i="22"/>
  <c r="D22" i="22"/>
  <c r="B22" i="22"/>
  <c r="F21" i="22"/>
  <c r="E21" i="22"/>
  <c r="D21" i="22"/>
  <c r="B21" i="22"/>
  <c r="F20" i="22"/>
  <c r="E20" i="22"/>
  <c r="D20" i="22"/>
  <c r="C20" i="22"/>
  <c r="B20" i="22"/>
  <c r="E6" i="22" s="1"/>
  <c r="F19" i="22"/>
  <c r="E19" i="22"/>
  <c r="D19" i="22"/>
  <c r="C19" i="22"/>
  <c r="B19" i="22"/>
  <c r="F18" i="22"/>
  <c r="E18" i="22"/>
  <c r="D18" i="22"/>
  <c r="C18" i="22"/>
  <c r="E7" i="22" s="1"/>
  <c r="B18" i="22"/>
  <c r="C3" i="22"/>
  <c r="F33" i="21"/>
  <c r="F32" i="21"/>
  <c r="F31" i="21"/>
  <c r="E31" i="21"/>
  <c r="F30" i="21"/>
  <c r="E30" i="21"/>
  <c r="F29" i="21"/>
  <c r="E29" i="21"/>
  <c r="F28" i="21"/>
  <c r="E28" i="21"/>
  <c r="F27" i="21"/>
  <c r="E27" i="21"/>
  <c r="D27" i="21"/>
  <c r="F26" i="21"/>
  <c r="E26" i="21"/>
  <c r="D26" i="21"/>
  <c r="F25" i="21"/>
  <c r="E25" i="21"/>
  <c r="D25" i="21"/>
  <c r="F24" i="21"/>
  <c r="E24" i="21"/>
  <c r="D24" i="21"/>
  <c r="F23" i="21"/>
  <c r="E23" i="21"/>
  <c r="D23" i="21"/>
  <c r="B23" i="21"/>
  <c r="F22" i="21"/>
  <c r="E22" i="21"/>
  <c r="D22" i="21"/>
  <c r="B22" i="21"/>
  <c r="F21" i="21"/>
  <c r="E21" i="21"/>
  <c r="D21" i="21"/>
  <c r="B21" i="21"/>
  <c r="F20" i="21"/>
  <c r="E20" i="21"/>
  <c r="D20" i="21"/>
  <c r="C20" i="21"/>
  <c r="B20" i="21"/>
  <c r="F19" i="21"/>
  <c r="E19" i="21"/>
  <c r="D19" i="21"/>
  <c r="C19" i="21"/>
  <c r="B19" i="21"/>
  <c r="F18" i="21"/>
  <c r="E18" i="21"/>
  <c r="D18" i="21"/>
  <c r="C18" i="21"/>
  <c r="B18" i="21"/>
  <c r="C3" i="21"/>
  <c r="F33" i="20"/>
  <c r="F32" i="20"/>
  <c r="F31" i="20"/>
  <c r="E31" i="20"/>
  <c r="F30" i="20"/>
  <c r="E30" i="20"/>
  <c r="F29" i="20"/>
  <c r="E29" i="20"/>
  <c r="F28" i="20"/>
  <c r="E28" i="20"/>
  <c r="F27" i="20"/>
  <c r="E27" i="20"/>
  <c r="D27" i="20"/>
  <c r="F26" i="20"/>
  <c r="E26" i="20"/>
  <c r="D26" i="20"/>
  <c r="F25" i="20"/>
  <c r="E25" i="20"/>
  <c r="D25" i="20"/>
  <c r="F24" i="20"/>
  <c r="E24" i="20"/>
  <c r="D24" i="20"/>
  <c r="F23" i="20"/>
  <c r="E23" i="20"/>
  <c r="D23" i="20"/>
  <c r="B23" i="20"/>
  <c r="F22" i="20"/>
  <c r="E22" i="20"/>
  <c r="D22" i="20"/>
  <c r="B22" i="20"/>
  <c r="F21" i="20"/>
  <c r="E21" i="20"/>
  <c r="D21" i="20"/>
  <c r="B21" i="20"/>
  <c r="F20" i="20"/>
  <c r="E20" i="20"/>
  <c r="D20" i="20"/>
  <c r="C20" i="20"/>
  <c r="B20" i="20"/>
  <c r="F19" i="20"/>
  <c r="E19" i="20"/>
  <c r="D19" i="20"/>
  <c r="C19" i="20"/>
  <c r="B19" i="20"/>
  <c r="F18" i="20"/>
  <c r="E18" i="20"/>
  <c r="D18" i="20"/>
  <c r="C18" i="20"/>
  <c r="B18" i="20"/>
  <c r="E6" i="20" s="1"/>
  <c r="F33" i="19"/>
  <c r="F32" i="19"/>
  <c r="F31" i="19"/>
  <c r="E31" i="19"/>
  <c r="F30" i="19"/>
  <c r="E30" i="19"/>
  <c r="F29" i="19"/>
  <c r="E29" i="19"/>
  <c r="F28" i="19"/>
  <c r="E28" i="19"/>
  <c r="F27" i="19"/>
  <c r="E27" i="19"/>
  <c r="D27" i="19"/>
  <c r="F26" i="19"/>
  <c r="E26" i="19"/>
  <c r="D26" i="19"/>
  <c r="F25" i="19"/>
  <c r="E25" i="19"/>
  <c r="D25" i="19"/>
  <c r="F24" i="19"/>
  <c r="E24" i="19"/>
  <c r="D24" i="19"/>
  <c r="F23" i="19"/>
  <c r="E23" i="19"/>
  <c r="D23" i="19"/>
  <c r="B23" i="19"/>
  <c r="F22" i="19"/>
  <c r="E22" i="19"/>
  <c r="D22" i="19"/>
  <c r="B22" i="19"/>
  <c r="F21" i="19"/>
  <c r="E21" i="19"/>
  <c r="D21" i="19"/>
  <c r="B21" i="19"/>
  <c r="F20" i="19"/>
  <c r="E20" i="19"/>
  <c r="D20" i="19"/>
  <c r="C20" i="19"/>
  <c r="B20" i="19"/>
  <c r="F19" i="19"/>
  <c r="E19" i="19"/>
  <c r="D19" i="19"/>
  <c r="E8" i="19" s="1"/>
  <c r="C19" i="19"/>
  <c r="B19" i="19"/>
  <c r="F18" i="19"/>
  <c r="E18" i="19"/>
  <c r="D18" i="19"/>
  <c r="C18" i="19"/>
  <c r="B18" i="19"/>
  <c r="C3" i="19"/>
  <c r="F33" i="18"/>
  <c r="F32" i="18"/>
  <c r="F31" i="18"/>
  <c r="E31" i="18"/>
  <c r="F30" i="18"/>
  <c r="E30" i="18"/>
  <c r="F29" i="18"/>
  <c r="E29" i="18"/>
  <c r="F28" i="18"/>
  <c r="E28" i="18"/>
  <c r="F27" i="18"/>
  <c r="E27" i="18"/>
  <c r="D27" i="18"/>
  <c r="F26" i="18"/>
  <c r="E26" i="18"/>
  <c r="D26" i="18"/>
  <c r="F25" i="18"/>
  <c r="E25" i="18"/>
  <c r="D25" i="18"/>
  <c r="F24" i="18"/>
  <c r="E24" i="18"/>
  <c r="D24" i="18"/>
  <c r="F23" i="18"/>
  <c r="E23" i="18"/>
  <c r="D23" i="18"/>
  <c r="B23" i="18"/>
  <c r="F22" i="18"/>
  <c r="E22" i="18"/>
  <c r="D22" i="18"/>
  <c r="B22" i="18"/>
  <c r="F21" i="18"/>
  <c r="E21" i="18"/>
  <c r="D21" i="18"/>
  <c r="B21" i="18"/>
  <c r="F20" i="18"/>
  <c r="E20" i="18"/>
  <c r="D20" i="18"/>
  <c r="C20" i="18"/>
  <c r="B20" i="18"/>
  <c r="F19" i="18"/>
  <c r="E19" i="18"/>
  <c r="D19" i="18"/>
  <c r="C19" i="18"/>
  <c r="B19" i="18"/>
  <c r="F18" i="18"/>
  <c r="E18" i="18"/>
  <c r="D18" i="18"/>
  <c r="C18" i="18"/>
  <c r="E7" i="18" s="1"/>
  <c r="B18" i="18"/>
  <c r="C3" i="18"/>
  <c r="F33" i="17"/>
  <c r="F32" i="17"/>
  <c r="F31" i="17"/>
  <c r="E31" i="17"/>
  <c r="F30" i="17"/>
  <c r="E30" i="17"/>
  <c r="F29" i="17"/>
  <c r="E29" i="17"/>
  <c r="F28" i="17"/>
  <c r="E28" i="17"/>
  <c r="F27" i="17"/>
  <c r="E27" i="17"/>
  <c r="D27" i="17"/>
  <c r="F26" i="17"/>
  <c r="E26" i="17"/>
  <c r="D26" i="17"/>
  <c r="F25" i="17"/>
  <c r="E25" i="17"/>
  <c r="D25" i="17"/>
  <c r="F24" i="17"/>
  <c r="E24" i="17"/>
  <c r="D24" i="17"/>
  <c r="F23" i="17"/>
  <c r="E23" i="17"/>
  <c r="D23" i="17"/>
  <c r="B23" i="17"/>
  <c r="F22" i="17"/>
  <c r="E22" i="17"/>
  <c r="D22" i="17"/>
  <c r="B22" i="17"/>
  <c r="F21" i="17"/>
  <c r="E21" i="17"/>
  <c r="D21" i="17"/>
  <c r="B21" i="17"/>
  <c r="F20" i="17"/>
  <c r="E20" i="17"/>
  <c r="D20" i="17"/>
  <c r="C20" i="17"/>
  <c r="B20" i="17"/>
  <c r="F19" i="17"/>
  <c r="E19" i="17"/>
  <c r="D19" i="17"/>
  <c r="C19" i="17"/>
  <c r="B19" i="17"/>
  <c r="F18" i="17"/>
  <c r="E18" i="17"/>
  <c r="D18" i="17"/>
  <c r="C18" i="17"/>
  <c r="B18" i="17"/>
  <c r="E6" i="17" s="1"/>
  <c r="C3" i="17"/>
  <c r="F33" i="16"/>
  <c r="F32" i="16"/>
  <c r="F31" i="16"/>
  <c r="E31" i="16"/>
  <c r="F30" i="16"/>
  <c r="E30" i="16"/>
  <c r="F29" i="16"/>
  <c r="E29" i="16"/>
  <c r="F28" i="16"/>
  <c r="E28" i="16"/>
  <c r="F27" i="16"/>
  <c r="E27" i="16"/>
  <c r="D27" i="16"/>
  <c r="F26" i="16"/>
  <c r="E26" i="16"/>
  <c r="D26" i="16"/>
  <c r="F25" i="16"/>
  <c r="E25" i="16"/>
  <c r="D25" i="16"/>
  <c r="F24" i="16"/>
  <c r="E24" i="16"/>
  <c r="D24" i="16"/>
  <c r="F23" i="16"/>
  <c r="E23" i="16"/>
  <c r="D23" i="16"/>
  <c r="B23" i="16"/>
  <c r="F22" i="16"/>
  <c r="E22" i="16"/>
  <c r="D22" i="16"/>
  <c r="B22" i="16"/>
  <c r="F21" i="16"/>
  <c r="E21" i="16"/>
  <c r="D21" i="16"/>
  <c r="B21" i="16"/>
  <c r="E6" i="16" s="1"/>
  <c r="F20" i="16"/>
  <c r="E20" i="16"/>
  <c r="D20" i="16"/>
  <c r="C20" i="16"/>
  <c r="B20" i="16"/>
  <c r="F19" i="16"/>
  <c r="E19" i="16"/>
  <c r="D19" i="16"/>
  <c r="C19" i="16"/>
  <c r="B19" i="16"/>
  <c r="F18" i="16"/>
  <c r="E18" i="16"/>
  <c r="D18" i="16"/>
  <c r="C18" i="16"/>
  <c r="E7" i="16" s="1"/>
  <c r="B18" i="16"/>
  <c r="C3" i="16"/>
  <c r="F33" i="15"/>
  <c r="F32" i="15"/>
  <c r="F31" i="15"/>
  <c r="E31" i="15"/>
  <c r="F30" i="15"/>
  <c r="E30" i="15"/>
  <c r="F29" i="15"/>
  <c r="E29" i="15"/>
  <c r="F28" i="15"/>
  <c r="E28" i="15"/>
  <c r="F27" i="15"/>
  <c r="E27" i="15"/>
  <c r="D27" i="15"/>
  <c r="F26" i="15"/>
  <c r="E26" i="15"/>
  <c r="D26" i="15"/>
  <c r="F25" i="15"/>
  <c r="E25" i="15"/>
  <c r="D25" i="15"/>
  <c r="F24" i="15"/>
  <c r="E24" i="15"/>
  <c r="D24" i="15"/>
  <c r="F23" i="15"/>
  <c r="E23" i="15"/>
  <c r="D23" i="15"/>
  <c r="B23" i="15"/>
  <c r="F22" i="15"/>
  <c r="E22" i="15"/>
  <c r="D22" i="15"/>
  <c r="B22" i="15"/>
  <c r="F21" i="15"/>
  <c r="E21" i="15"/>
  <c r="D21" i="15"/>
  <c r="B21" i="15"/>
  <c r="F20" i="15"/>
  <c r="E20" i="15"/>
  <c r="D20" i="15"/>
  <c r="C20" i="15"/>
  <c r="B20" i="15"/>
  <c r="F19" i="15"/>
  <c r="G6" i="15" s="1"/>
  <c r="E19" i="15"/>
  <c r="D19" i="15"/>
  <c r="C19" i="15"/>
  <c r="B19" i="15"/>
  <c r="F18" i="15"/>
  <c r="E18" i="15"/>
  <c r="D18" i="15"/>
  <c r="E8" i="15" s="1"/>
  <c r="C18" i="15"/>
  <c r="B18" i="15"/>
  <c r="C3" i="15"/>
  <c r="F33" i="14"/>
  <c r="F32" i="14"/>
  <c r="F31" i="14"/>
  <c r="E31" i="14"/>
  <c r="F30" i="14"/>
  <c r="E30" i="14"/>
  <c r="F29" i="14"/>
  <c r="E29" i="14"/>
  <c r="F28" i="14"/>
  <c r="E28" i="14"/>
  <c r="F27" i="14"/>
  <c r="E27" i="14"/>
  <c r="D27" i="14"/>
  <c r="F26" i="14"/>
  <c r="E26" i="14"/>
  <c r="D26" i="14"/>
  <c r="F25" i="14"/>
  <c r="E25" i="14"/>
  <c r="D25" i="14"/>
  <c r="F24" i="14"/>
  <c r="E24" i="14"/>
  <c r="D24" i="14"/>
  <c r="F23" i="14"/>
  <c r="E23" i="14"/>
  <c r="D23" i="14"/>
  <c r="B23" i="14"/>
  <c r="F22" i="14"/>
  <c r="E22" i="14"/>
  <c r="D22" i="14"/>
  <c r="B22" i="14"/>
  <c r="F21" i="14"/>
  <c r="E21" i="14"/>
  <c r="D21" i="14"/>
  <c r="B21" i="14"/>
  <c r="F20" i="14"/>
  <c r="E20" i="14"/>
  <c r="D20" i="14"/>
  <c r="C20" i="14"/>
  <c r="B20" i="14"/>
  <c r="F19" i="14"/>
  <c r="E19" i="14"/>
  <c r="D19" i="14"/>
  <c r="C19" i="14"/>
  <c r="B19" i="14"/>
  <c r="F18" i="14"/>
  <c r="E18" i="14"/>
  <c r="D18" i="14"/>
  <c r="C18" i="14"/>
  <c r="B18" i="14"/>
  <c r="C3" i="14"/>
  <c r="F33" i="13"/>
  <c r="F32" i="13"/>
  <c r="F31" i="13"/>
  <c r="E31" i="13"/>
  <c r="F30" i="13"/>
  <c r="E30" i="13"/>
  <c r="F29" i="13"/>
  <c r="E29" i="13"/>
  <c r="F28" i="13"/>
  <c r="E28" i="13"/>
  <c r="F27" i="13"/>
  <c r="E27" i="13"/>
  <c r="D27" i="13"/>
  <c r="F26" i="13"/>
  <c r="E26" i="13"/>
  <c r="D26" i="13"/>
  <c r="F25" i="13"/>
  <c r="E25" i="13"/>
  <c r="D25" i="13"/>
  <c r="F24" i="13"/>
  <c r="E24" i="13"/>
  <c r="D24" i="13"/>
  <c r="F23" i="13"/>
  <c r="E23" i="13"/>
  <c r="D23" i="13"/>
  <c r="B23" i="13"/>
  <c r="F22" i="13"/>
  <c r="E22" i="13"/>
  <c r="D22" i="13"/>
  <c r="B22" i="13"/>
  <c r="F21" i="13"/>
  <c r="E21" i="13"/>
  <c r="D21" i="13"/>
  <c r="B21" i="13"/>
  <c r="F20" i="13"/>
  <c r="E20" i="13"/>
  <c r="D20" i="13"/>
  <c r="C20" i="13"/>
  <c r="B20" i="13"/>
  <c r="F19" i="13"/>
  <c r="E19" i="13"/>
  <c r="D19" i="13"/>
  <c r="C19" i="13"/>
  <c r="B19" i="13"/>
  <c r="F18" i="13"/>
  <c r="E18" i="13"/>
  <c r="D18" i="13"/>
  <c r="C18" i="13"/>
  <c r="B18" i="13"/>
  <c r="C3" i="13"/>
  <c r="F33" i="12"/>
  <c r="F32" i="12"/>
  <c r="F31" i="12"/>
  <c r="E31" i="12"/>
  <c r="F30" i="12"/>
  <c r="E30" i="12"/>
  <c r="F29" i="12"/>
  <c r="E29" i="12"/>
  <c r="F28" i="12"/>
  <c r="E28" i="12"/>
  <c r="F27" i="12"/>
  <c r="E27" i="12"/>
  <c r="D27" i="12"/>
  <c r="F26" i="12"/>
  <c r="E26" i="12"/>
  <c r="D26" i="12"/>
  <c r="F25" i="12"/>
  <c r="E25" i="12"/>
  <c r="D25" i="12"/>
  <c r="F24" i="12"/>
  <c r="E24" i="12"/>
  <c r="D24" i="12"/>
  <c r="F23" i="12"/>
  <c r="E23" i="12"/>
  <c r="D23" i="12"/>
  <c r="B23" i="12"/>
  <c r="F22" i="12"/>
  <c r="E22" i="12"/>
  <c r="D22" i="12"/>
  <c r="B22" i="12"/>
  <c r="F21" i="12"/>
  <c r="E21" i="12"/>
  <c r="D21" i="12"/>
  <c r="B21" i="12"/>
  <c r="F20" i="12"/>
  <c r="E20" i="12"/>
  <c r="D20" i="12"/>
  <c r="C20" i="12"/>
  <c r="B20" i="12"/>
  <c r="F19" i="12"/>
  <c r="E19" i="12"/>
  <c r="D19" i="12"/>
  <c r="C19" i="12"/>
  <c r="B19" i="12"/>
  <c r="F18" i="12"/>
  <c r="E18" i="12"/>
  <c r="D18" i="12"/>
  <c r="C18" i="12"/>
  <c r="B18" i="12"/>
  <c r="C3" i="12"/>
  <c r="F33" i="11"/>
  <c r="F32" i="11"/>
  <c r="F31" i="11"/>
  <c r="E31" i="11"/>
  <c r="F30" i="11"/>
  <c r="E30" i="11"/>
  <c r="F29" i="11"/>
  <c r="E29" i="11"/>
  <c r="F28" i="11"/>
  <c r="E28" i="11"/>
  <c r="F27" i="11"/>
  <c r="E27" i="11"/>
  <c r="D27" i="11"/>
  <c r="F26" i="11"/>
  <c r="E26" i="11"/>
  <c r="D26" i="11"/>
  <c r="F25" i="11"/>
  <c r="E25" i="11"/>
  <c r="D25" i="11"/>
  <c r="F24" i="11"/>
  <c r="E24" i="11"/>
  <c r="D24" i="11"/>
  <c r="F23" i="11"/>
  <c r="E23" i="11"/>
  <c r="D23" i="11"/>
  <c r="B23" i="11"/>
  <c r="F22" i="11"/>
  <c r="E22" i="11"/>
  <c r="D22" i="11"/>
  <c r="B22" i="11"/>
  <c r="F21" i="11"/>
  <c r="E21" i="11"/>
  <c r="D21" i="11"/>
  <c r="B21" i="11"/>
  <c r="F20" i="11"/>
  <c r="E20" i="11"/>
  <c r="D20" i="11"/>
  <c r="C20" i="11"/>
  <c r="B20" i="11"/>
  <c r="F19" i="11"/>
  <c r="E19" i="11"/>
  <c r="D19" i="11"/>
  <c r="C19" i="11"/>
  <c r="B19" i="11"/>
  <c r="F18" i="11"/>
  <c r="E18" i="11"/>
  <c r="D18" i="11"/>
  <c r="C18" i="11"/>
  <c r="E7" i="11" s="1"/>
  <c r="B18" i="11"/>
  <c r="C3" i="11"/>
  <c r="F33" i="10"/>
  <c r="F32" i="10"/>
  <c r="F31" i="10"/>
  <c r="E31" i="10"/>
  <c r="F30" i="10"/>
  <c r="E30" i="10"/>
  <c r="F29" i="10"/>
  <c r="E29" i="10"/>
  <c r="F28" i="10"/>
  <c r="E28" i="10"/>
  <c r="F27" i="10"/>
  <c r="E27" i="10"/>
  <c r="D27" i="10"/>
  <c r="F26" i="10"/>
  <c r="E26" i="10"/>
  <c r="D26" i="10"/>
  <c r="F25" i="10"/>
  <c r="E25" i="10"/>
  <c r="D25" i="10"/>
  <c r="F24" i="10"/>
  <c r="E24" i="10"/>
  <c r="D24" i="10"/>
  <c r="F23" i="10"/>
  <c r="E23" i="10"/>
  <c r="D23" i="10"/>
  <c r="B23" i="10"/>
  <c r="F22" i="10"/>
  <c r="E22" i="10"/>
  <c r="D22" i="10"/>
  <c r="B22" i="10"/>
  <c r="F21" i="10"/>
  <c r="E21" i="10"/>
  <c r="D21" i="10"/>
  <c r="B21" i="10"/>
  <c r="F20" i="10"/>
  <c r="E20" i="10"/>
  <c r="D20" i="10"/>
  <c r="C20" i="10"/>
  <c r="B20" i="10"/>
  <c r="F19" i="10"/>
  <c r="E19" i="10"/>
  <c r="D19" i="10"/>
  <c r="C19" i="10"/>
  <c r="E7" i="10" s="1"/>
  <c r="B19" i="10"/>
  <c r="F18" i="10"/>
  <c r="E18" i="10"/>
  <c r="D18" i="10"/>
  <c r="C18" i="10"/>
  <c r="B18" i="10"/>
  <c r="C3" i="10"/>
  <c r="F33" i="9"/>
  <c r="F32" i="9"/>
  <c r="F31" i="9"/>
  <c r="E31" i="9"/>
  <c r="F30" i="9"/>
  <c r="E30" i="9"/>
  <c r="F29" i="9"/>
  <c r="E29" i="9"/>
  <c r="F28" i="9"/>
  <c r="E28" i="9"/>
  <c r="F27" i="9"/>
  <c r="E27" i="9"/>
  <c r="D27" i="9"/>
  <c r="F26" i="9"/>
  <c r="E26" i="9"/>
  <c r="D26" i="9"/>
  <c r="F25" i="9"/>
  <c r="E25" i="9"/>
  <c r="D25" i="9"/>
  <c r="F24" i="9"/>
  <c r="E24" i="9"/>
  <c r="D24" i="9"/>
  <c r="F23" i="9"/>
  <c r="E23" i="9"/>
  <c r="D23" i="9"/>
  <c r="B23" i="9"/>
  <c r="F22" i="9"/>
  <c r="E22" i="9"/>
  <c r="D22" i="9"/>
  <c r="B22" i="9"/>
  <c r="F21" i="9"/>
  <c r="E21" i="9"/>
  <c r="D21" i="9"/>
  <c r="B21" i="9"/>
  <c r="F20" i="9"/>
  <c r="E20" i="9"/>
  <c r="D20" i="9"/>
  <c r="C20" i="9"/>
  <c r="B20" i="9"/>
  <c r="F19" i="9"/>
  <c r="E19" i="9"/>
  <c r="D19" i="9"/>
  <c r="C19" i="9"/>
  <c r="B19" i="9"/>
  <c r="F18" i="9"/>
  <c r="E18" i="9"/>
  <c r="D18" i="9"/>
  <c r="C18" i="9"/>
  <c r="E7" i="9" s="1"/>
  <c r="B18" i="9"/>
  <c r="C3" i="9"/>
  <c r="F33" i="8"/>
  <c r="F32" i="8"/>
  <c r="F31" i="8"/>
  <c r="E31" i="8"/>
  <c r="F30" i="8"/>
  <c r="E30" i="8"/>
  <c r="F29" i="8"/>
  <c r="E29" i="8"/>
  <c r="F28" i="8"/>
  <c r="E28" i="8"/>
  <c r="F27" i="8"/>
  <c r="E27" i="8"/>
  <c r="D27" i="8"/>
  <c r="F26" i="8"/>
  <c r="E26" i="8"/>
  <c r="D26" i="8"/>
  <c r="F25" i="8"/>
  <c r="E25" i="8"/>
  <c r="D25" i="8"/>
  <c r="F24" i="8"/>
  <c r="E24" i="8"/>
  <c r="D24" i="8"/>
  <c r="F23" i="8"/>
  <c r="E23" i="8"/>
  <c r="D23" i="8"/>
  <c r="B23" i="8"/>
  <c r="F22" i="8"/>
  <c r="E22" i="8"/>
  <c r="D22" i="8"/>
  <c r="B22" i="8"/>
  <c r="F21" i="8"/>
  <c r="E21" i="8"/>
  <c r="D21" i="8"/>
  <c r="B21" i="8"/>
  <c r="F20" i="8"/>
  <c r="E20" i="8"/>
  <c r="D20" i="8"/>
  <c r="C20" i="8"/>
  <c r="B20" i="8"/>
  <c r="F19" i="8"/>
  <c r="E19" i="8"/>
  <c r="D19" i="8"/>
  <c r="C19" i="8"/>
  <c r="B19" i="8"/>
  <c r="F18" i="8"/>
  <c r="E18" i="8"/>
  <c r="G8" i="8" s="1"/>
  <c r="D18" i="8"/>
  <c r="C18" i="8"/>
  <c r="B18" i="8"/>
  <c r="C3" i="8"/>
  <c r="D18" i="4"/>
  <c r="F33" i="4"/>
  <c r="F32" i="4"/>
  <c r="F31" i="4"/>
  <c r="E31" i="4"/>
  <c r="F30" i="4"/>
  <c r="E30" i="4"/>
  <c r="F29" i="4"/>
  <c r="E29" i="4"/>
  <c r="F28" i="4"/>
  <c r="E28" i="4"/>
  <c r="F27" i="4"/>
  <c r="E27" i="4"/>
  <c r="D27" i="4"/>
  <c r="F26" i="4"/>
  <c r="E26" i="4"/>
  <c r="D26" i="4"/>
  <c r="F25" i="4"/>
  <c r="E25" i="4"/>
  <c r="D25" i="4"/>
  <c r="F24" i="4"/>
  <c r="E24" i="4"/>
  <c r="D24" i="4"/>
  <c r="F23" i="4"/>
  <c r="E23" i="4"/>
  <c r="D23" i="4"/>
  <c r="F22" i="4"/>
  <c r="E22" i="4"/>
  <c r="D22" i="4"/>
  <c r="F21" i="4"/>
  <c r="E21" i="4"/>
  <c r="D21" i="4"/>
  <c r="F20" i="4"/>
  <c r="E20" i="4"/>
  <c r="D20" i="4"/>
  <c r="F19" i="4"/>
  <c r="E19" i="4"/>
  <c r="D19" i="4"/>
  <c r="F18" i="4"/>
  <c r="E18" i="4"/>
  <c r="C20" i="4"/>
  <c r="C19" i="4"/>
  <c r="C18" i="4"/>
  <c r="E7" i="4" s="1"/>
  <c r="B23" i="4"/>
  <c r="B22" i="4"/>
  <c r="B21" i="4"/>
  <c r="B20" i="4"/>
  <c r="B19" i="4"/>
  <c r="B18" i="4"/>
  <c r="C3" i="4"/>
  <c r="L3" i="7"/>
  <c r="L36" i="7" s="1"/>
  <c r="K5" i="7"/>
  <c r="K6" i="7"/>
  <c r="K7" i="7"/>
  <c r="K8" i="7"/>
  <c r="K9" i="7"/>
  <c r="K10" i="7"/>
  <c r="K11" i="7"/>
  <c r="K12" i="7"/>
  <c r="K13" i="7"/>
  <c r="K14" i="7"/>
  <c r="K15" i="7"/>
  <c r="K16" i="7"/>
  <c r="K17" i="7"/>
  <c r="K18" i="7"/>
  <c r="K19" i="7"/>
  <c r="K20" i="7"/>
  <c r="K21" i="7"/>
  <c r="K22" i="7"/>
  <c r="K23" i="7"/>
  <c r="K24" i="7"/>
  <c r="K25" i="7"/>
  <c r="K26" i="7"/>
  <c r="K27" i="7"/>
  <c r="K28" i="7"/>
  <c r="K29" i="7"/>
  <c r="K30" i="7"/>
  <c r="K31" i="7"/>
  <c r="K32" i="7"/>
  <c r="K33" i="7"/>
  <c r="K34" i="7"/>
  <c r="K35" i="7"/>
  <c r="K36" i="7"/>
  <c r="K37" i="7"/>
  <c r="K38" i="7"/>
  <c r="K39" i="7"/>
  <c r="K40" i="7"/>
  <c r="K41" i="7"/>
  <c r="K42" i="7"/>
  <c r="K43" i="7"/>
  <c r="K44" i="7"/>
  <c r="K45" i="7"/>
  <c r="K46" i="7"/>
  <c r="K47" i="7"/>
  <c r="K48" i="7"/>
  <c r="K49" i="7"/>
  <c r="K50" i="7"/>
  <c r="K51" i="7"/>
  <c r="K52" i="7"/>
  <c r="K53" i="7"/>
  <c r="K54" i="7"/>
  <c r="K55" i="7"/>
  <c r="K56" i="7"/>
  <c r="K57" i="7"/>
  <c r="K58" i="7"/>
  <c r="K59" i="7"/>
  <c r="K60" i="7"/>
  <c r="K61" i="7"/>
  <c r="K62" i="7"/>
  <c r="K63" i="7"/>
  <c r="K64" i="7"/>
  <c r="K65" i="7"/>
  <c r="K66" i="7"/>
  <c r="K67" i="7"/>
  <c r="K68" i="7"/>
  <c r="K4" i="7"/>
  <c r="AO5" i="6"/>
  <c r="AO6" i="6"/>
  <c r="AO7" i="6"/>
  <c r="AO8" i="6"/>
  <c r="AO9" i="6"/>
  <c r="AO10" i="6"/>
  <c r="AO11" i="6"/>
  <c r="L11" i="7" s="1"/>
  <c r="AO12" i="6"/>
  <c r="AO13" i="6"/>
  <c r="AO14" i="6"/>
  <c r="AO15" i="6"/>
  <c r="AO16" i="6"/>
  <c r="AO17" i="6"/>
  <c r="AO18" i="6"/>
  <c r="AO19" i="6"/>
  <c r="AO20" i="6"/>
  <c r="AO21" i="6"/>
  <c r="AO22" i="6"/>
  <c r="AO23" i="6"/>
  <c r="AO24" i="6"/>
  <c r="AO25" i="6"/>
  <c r="AO26" i="6"/>
  <c r="AO27" i="6"/>
  <c r="AO28" i="6"/>
  <c r="AO29" i="6"/>
  <c r="AO30" i="6"/>
  <c r="AO31" i="6"/>
  <c r="AO32" i="6"/>
  <c r="AO33" i="6"/>
  <c r="AO34" i="6"/>
  <c r="AO35" i="6"/>
  <c r="AO36" i="6"/>
  <c r="AO37" i="6"/>
  <c r="AO38" i="6"/>
  <c r="AO39" i="6"/>
  <c r="AO40" i="6"/>
  <c r="AO41" i="6"/>
  <c r="AO42" i="6"/>
  <c r="AO43" i="6"/>
  <c r="AO44" i="6"/>
  <c r="L44" i="7" s="1"/>
  <c r="AO45" i="6"/>
  <c r="AO46" i="6"/>
  <c r="AO47" i="6"/>
  <c r="L47" i="7" s="1"/>
  <c r="AO48" i="6"/>
  <c r="AO49" i="6"/>
  <c r="AO50" i="6"/>
  <c r="AO51" i="6"/>
  <c r="AO52" i="6"/>
  <c r="AO53" i="6"/>
  <c r="AO54" i="6"/>
  <c r="AO55" i="6"/>
  <c r="L55" i="7" s="1"/>
  <c r="AO56" i="6"/>
  <c r="AO57" i="6"/>
  <c r="AO58" i="6"/>
  <c r="L58" i="7" s="1"/>
  <c r="AO59" i="6"/>
  <c r="AO60" i="6"/>
  <c r="AO61" i="6"/>
  <c r="AO62" i="6"/>
  <c r="AO63" i="6"/>
  <c r="AO64" i="6"/>
  <c r="AO65" i="6"/>
  <c r="AO66" i="6"/>
  <c r="AO67" i="6"/>
  <c r="AO68" i="6"/>
  <c r="AO4" i="6"/>
  <c r="AN68" i="6"/>
  <c r="AM68" i="6"/>
  <c r="AL68" i="6"/>
  <c r="AK68" i="6"/>
  <c r="AJ68" i="6"/>
  <c r="AI68" i="6"/>
  <c r="AN67" i="6"/>
  <c r="AM67" i="6"/>
  <c r="AL67" i="6"/>
  <c r="AK67" i="6"/>
  <c r="AJ67" i="6"/>
  <c r="AI67" i="6"/>
  <c r="AN66" i="6"/>
  <c r="AM66" i="6"/>
  <c r="AL66" i="6"/>
  <c r="AK66" i="6"/>
  <c r="AJ66" i="6"/>
  <c r="AI66" i="6"/>
  <c r="AN65" i="6"/>
  <c r="AM65" i="6"/>
  <c r="AL65" i="6"/>
  <c r="AK65" i="6"/>
  <c r="AJ65" i="6"/>
  <c r="AI65" i="6"/>
  <c r="AN64" i="6"/>
  <c r="AM64" i="6"/>
  <c r="AL64" i="6"/>
  <c r="AK64" i="6"/>
  <c r="AJ64" i="6"/>
  <c r="AI64" i="6"/>
  <c r="AN63" i="6"/>
  <c r="AM63" i="6"/>
  <c r="AL63" i="6"/>
  <c r="AK63" i="6"/>
  <c r="AJ63" i="6"/>
  <c r="AI63" i="6"/>
  <c r="AN62" i="6"/>
  <c r="AM62" i="6"/>
  <c r="AL62" i="6"/>
  <c r="AK62" i="6"/>
  <c r="AJ62" i="6"/>
  <c r="AI62" i="6"/>
  <c r="AN61" i="6"/>
  <c r="AM61" i="6"/>
  <c r="AL61" i="6"/>
  <c r="AK61" i="6"/>
  <c r="AJ61" i="6"/>
  <c r="AI61" i="6"/>
  <c r="AN60" i="6"/>
  <c r="AM60" i="6"/>
  <c r="AL60" i="6"/>
  <c r="AK60" i="6"/>
  <c r="AJ60" i="6"/>
  <c r="AI60" i="6"/>
  <c r="AN59" i="6"/>
  <c r="AM59" i="6"/>
  <c r="AL59" i="6"/>
  <c r="AK59" i="6"/>
  <c r="AJ59" i="6"/>
  <c r="AI59" i="6"/>
  <c r="AN58" i="6"/>
  <c r="AM58" i="6"/>
  <c r="AL58" i="6"/>
  <c r="AK58" i="6"/>
  <c r="AJ58" i="6"/>
  <c r="AI58" i="6"/>
  <c r="AN57" i="6"/>
  <c r="AM57" i="6"/>
  <c r="AL57" i="6"/>
  <c r="AK57" i="6"/>
  <c r="AJ57" i="6"/>
  <c r="AI57" i="6"/>
  <c r="AN56" i="6"/>
  <c r="AM56" i="6"/>
  <c r="AL56" i="6"/>
  <c r="AK56" i="6"/>
  <c r="AJ56" i="6"/>
  <c r="AI56" i="6"/>
  <c r="AN55" i="6"/>
  <c r="AM55" i="6"/>
  <c r="AL55" i="6"/>
  <c r="AK55" i="6"/>
  <c r="AJ55" i="6"/>
  <c r="AI55" i="6"/>
  <c r="AN54" i="6"/>
  <c r="AM54" i="6"/>
  <c r="AL54" i="6"/>
  <c r="AK54" i="6"/>
  <c r="AJ54" i="6"/>
  <c r="AI54" i="6"/>
  <c r="AN53" i="6"/>
  <c r="AM53" i="6"/>
  <c r="AL53" i="6"/>
  <c r="AK53" i="6"/>
  <c r="AJ53" i="6"/>
  <c r="L53" i="7"/>
  <c r="AI53" i="6"/>
  <c r="AN52" i="6"/>
  <c r="AM52" i="6"/>
  <c r="AL52" i="6"/>
  <c r="AK52" i="6"/>
  <c r="AJ52" i="6"/>
  <c r="AI52" i="6"/>
  <c r="AN51" i="6"/>
  <c r="AM51" i="6"/>
  <c r="AL51" i="6"/>
  <c r="AK51" i="6"/>
  <c r="AJ51" i="6"/>
  <c r="AI51" i="6"/>
  <c r="AN50" i="6"/>
  <c r="AM50" i="6"/>
  <c r="AL50" i="6"/>
  <c r="AK50" i="6"/>
  <c r="AJ50" i="6"/>
  <c r="AI50" i="6"/>
  <c r="AN49" i="6"/>
  <c r="AM49" i="6"/>
  <c r="AL49" i="6"/>
  <c r="AK49" i="6"/>
  <c r="AJ49" i="6"/>
  <c r="AI49" i="6"/>
  <c r="AN48" i="6"/>
  <c r="AM48" i="6"/>
  <c r="AL48" i="6"/>
  <c r="AK48" i="6"/>
  <c r="AJ48" i="6"/>
  <c r="AI48" i="6"/>
  <c r="AN47" i="6"/>
  <c r="AM47" i="6"/>
  <c r="AL47" i="6"/>
  <c r="AK47" i="6"/>
  <c r="AJ47" i="6"/>
  <c r="AI47" i="6"/>
  <c r="AN46" i="6"/>
  <c r="AM46" i="6"/>
  <c r="AL46" i="6"/>
  <c r="AK46" i="6"/>
  <c r="AJ46" i="6"/>
  <c r="AI46" i="6"/>
  <c r="AN45" i="6"/>
  <c r="AM45" i="6"/>
  <c r="AL45" i="6"/>
  <c r="AK45" i="6"/>
  <c r="AJ45" i="6"/>
  <c r="AI45" i="6"/>
  <c r="AN44" i="6"/>
  <c r="AM44" i="6"/>
  <c r="AL44" i="6"/>
  <c r="AK44" i="6"/>
  <c r="AJ44" i="6"/>
  <c r="AI44" i="6"/>
  <c r="AN43" i="6"/>
  <c r="AM43" i="6"/>
  <c r="AL43" i="6"/>
  <c r="AK43" i="6"/>
  <c r="AJ43" i="6"/>
  <c r="AI43" i="6"/>
  <c r="AN42" i="6"/>
  <c r="AM42" i="6"/>
  <c r="AL42" i="6"/>
  <c r="AK42" i="6"/>
  <c r="AJ42" i="6"/>
  <c r="AI42" i="6"/>
  <c r="AN41" i="6"/>
  <c r="AM41" i="6"/>
  <c r="AL41" i="6"/>
  <c r="AK41" i="6"/>
  <c r="AJ41" i="6"/>
  <c r="L41" i="7"/>
  <c r="AI41" i="6"/>
  <c r="AN40" i="6"/>
  <c r="AM40" i="6"/>
  <c r="AL40" i="6"/>
  <c r="AK40" i="6"/>
  <c r="AJ40" i="6"/>
  <c r="AI40" i="6"/>
  <c r="AN39" i="6"/>
  <c r="AM39" i="6"/>
  <c r="AL39" i="6"/>
  <c r="AK39" i="6"/>
  <c r="AJ39" i="6"/>
  <c r="AI39" i="6"/>
  <c r="AN38" i="6"/>
  <c r="AM38" i="6"/>
  <c r="AL38" i="6"/>
  <c r="AK38" i="6"/>
  <c r="AJ38" i="6"/>
  <c r="AI38" i="6"/>
  <c r="AN37" i="6"/>
  <c r="AM37" i="6"/>
  <c r="AL37" i="6"/>
  <c r="AK37" i="6"/>
  <c r="AJ37" i="6"/>
  <c r="AI37" i="6"/>
  <c r="AN36" i="6"/>
  <c r="AM36" i="6"/>
  <c r="AL36" i="6"/>
  <c r="AK36" i="6"/>
  <c r="AJ36" i="6"/>
  <c r="AI36" i="6"/>
  <c r="AN35" i="6"/>
  <c r="AM35" i="6"/>
  <c r="AL35" i="6"/>
  <c r="AK35" i="6"/>
  <c r="AJ35" i="6"/>
  <c r="AI35" i="6"/>
  <c r="AN34" i="6"/>
  <c r="AM34" i="6"/>
  <c r="AL34" i="6"/>
  <c r="AK34" i="6"/>
  <c r="AJ34" i="6"/>
  <c r="AI34" i="6"/>
  <c r="AN33" i="6"/>
  <c r="AM33" i="6"/>
  <c r="AL33" i="6"/>
  <c r="AK33" i="6"/>
  <c r="AJ33" i="6"/>
  <c r="AI33" i="6"/>
  <c r="AN32" i="6"/>
  <c r="AM32" i="6"/>
  <c r="AL32" i="6"/>
  <c r="AK32" i="6"/>
  <c r="AJ32" i="6"/>
  <c r="AI32" i="6"/>
  <c r="AN31" i="6"/>
  <c r="AM31" i="6"/>
  <c r="AL31" i="6"/>
  <c r="AK31" i="6"/>
  <c r="AJ31" i="6"/>
  <c r="AI31" i="6"/>
  <c r="AN30" i="6"/>
  <c r="AM30" i="6"/>
  <c r="AL30" i="6"/>
  <c r="AK30" i="6"/>
  <c r="AJ30" i="6"/>
  <c r="AI30" i="6"/>
  <c r="AN29" i="6"/>
  <c r="AM29" i="6"/>
  <c r="AL29" i="6"/>
  <c r="AK29" i="6"/>
  <c r="AJ29" i="6"/>
  <c r="AI29" i="6"/>
  <c r="AN28" i="6"/>
  <c r="AM28" i="6"/>
  <c r="AL28" i="6"/>
  <c r="AK28" i="6"/>
  <c r="AJ28" i="6"/>
  <c r="AI28" i="6"/>
  <c r="AN27" i="6"/>
  <c r="AM27" i="6"/>
  <c r="AL27" i="6"/>
  <c r="AK27" i="6"/>
  <c r="AJ27" i="6"/>
  <c r="AI27" i="6"/>
  <c r="AN26" i="6"/>
  <c r="AM26" i="6"/>
  <c r="AL26" i="6"/>
  <c r="AK26" i="6"/>
  <c r="AJ26" i="6"/>
  <c r="AI26" i="6"/>
  <c r="AN25" i="6"/>
  <c r="AM25" i="6"/>
  <c r="AL25" i="6"/>
  <c r="AK25" i="6"/>
  <c r="AJ25" i="6"/>
  <c r="AI25" i="6"/>
  <c r="AN24" i="6"/>
  <c r="AM24" i="6"/>
  <c r="AL24" i="6"/>
  <c r="AK24" i="6"/>
  <c r="AJ24" i="6"/>
  <c r="AI24" i="6"/>
  <c r="AN23" i="6"/>
  <c r="AM23" i="6"/>
  <c r="AL23" i="6"/>
  <c r="AK23" i="6"/>
  <c r="AJ23" i="6"/>
  <c r="AI23" i="6"/>
  <c r="AN22" i="6"/>
  <c r="AM22" i="6"/>
  <c r="AL22" i="6"/>
  <c r="AK22" i="6"/>
  <c r="AJ22" i="6"/>
  <c r="AI22" i="6"/>
  <c r="AN21" i="6"/>
  <c r="AM21" i="6"/>
  <c r="AL21" i="6"/>
  <c r="AK21" i="6"/>
  <c r="AJ21" i="6"/>
  <c r="L21" i="7"/>
  <c r="AI21" i="6"/>
  <c r="AN20" i="6"/>
  <c r="AM20" i="6"/>
  <c r="AL20" i="6"/>
  <c r="AK20" i="6"/>
  <c r="AJ20" i="6"/>
  <c r="AI20" i="6"/>
  <c r="AN19" i="6"/>
  <c r="AM19" i="6"/>
  <c r="AL19" i="6"/>
  <c r="AK19" i="6"/>
  <c r="AJ19" i="6"/>
  <c r="AI19" i="6"/>
  <c r="AN18" i="6"/>
  <c r="AM18" i="6"/>
  <c r="AL18" i="6"/>
  <c r="AK18" i="6"/>
  <c r="AJ18" i="6"/>
  <c r="AI18" i="6"/>
  <c r="AN17" i="6"/>
  <c r="AM17" i="6"/>
  <c r="AL17" i="6"/>
  <c r="AK17" i="6"/>
  <c r="AJ17" i="6"/>
  <c r="AI17" i="6"/>
  <c r="AN16" i="6"/>
  <c r="AM16" i="6"/>
  <c r="AL16" i="6"/>
  <c r="AK16" i="6"/>
  <c r="AJ16" i="6"/>
  <c r="AI16" i="6"/>
  <c r="AN15" i="6"/>
  <c r="AM15" i="6"/>
  <c r="AL15" i="6"/>
  <c r="AK15" i="6"/>
  <c r="AJ15" i="6"/>
  <c r="AI15" i="6"/>
  <c r="AN14" i="6"/>
  <c r="AM14" i="6"/>
  <c r="AL14" i="6"/>
  <c r="AK14" i="6"/>
  <c r="AJ14" i="6"/>
  <c r="AI14" i="6"/>
  <c r="AN13" i="6"/>
  <c r="AM13" i="6"/>
  <c r="AL13" i="6"/>
  <c r="AK13" i="6"/>
  <c r="AJ13" i="6"/>
  <c r="AI13" i="6"/>
  <c r="AN12" i="6"/>
  <c r="AM12" i="6"/>
  <c r="AL12" i="6"/>
  <c r="AK12" i="6"/>
  <c r="AJ12" i="6"/>
  <c r="AI12" i="6"/>
  <c r="AN11" i="6"/>
  <c r="AM11" i="6"/>
  <c r="AL11" i="6"/>
  <c r="AK11" i="6"/>
  <c r="AJ11" i="6"/>
  <c r="AI11" i="6"/>
  <c r="AN10" i="6"/>
  <c r="AM10" i="6"/>
  <c r="AL10" i="6"/>
  <c r="AK10" i="6"/>
  <c r="AJ10" i="6"/>
  <c r="AI10" i="6"/>
  <c r="AN9" i="6"/>
  <c r="AM9" i="6"/>
  <c r="AL9" i="6"/>
  <c r="AK9" i="6"/>
  <c r="AJ9" i="6"/>
  <c r="L9" i="7"/>
  <c r="AI9" i="6"/>
  <c r="AN8" i="6"/>
  <c r="AM8" i="6"/>
  <c r="AL8" i="6"/>
  <c r="AK8" i="6"/>
  <c r="AJ8" i="6"/>
  <c r="AI8" i="6"/>
  <c r="AN7" i="6"/>
  <c r="AM7" i="6"/>
  <c r="AL7" i="6"/>
  <c r="AK7" i="6"/>
  <c r="AJ7" i="6"/>
  <c r="AI7" i="6"/>
  <c r="AN6" i="6"/>
  <c r="AM6" i="6"/>
  <c r="AL6" i="6"/>
  <c r="AK6" i="6"/>
  <c r="AJ6" i="6"/>
  <c r="AI6" i="6"/>
  <c r="AN5" i="6"/>
  <c r="AM5" i="6"/>
  <c r="AL5" i="6"/>
  <c r="AK5" i="6"/>
  <c r="AJ5" i="6"/>
  <c r="AI5" i="6"/>
  <c r="AN4" i="6"/>
  <c r="AM4" i="6"/>
  <c r="AL4" i="6"/>
  <c r="AK4" i="6"/>
  <c r="AJ4" i="6"/>
  <c r="AI4" i="6"/>
  <c r="C29" i="3"/>
  <c r="B29" i="3" s="1"/>
  <c r="C30" i="3"/>
  <c r="B30" i="3"/>
  <c r="E30" i="3" s="1"/>
  <c r="C31" i="3"/>
  <c r="B31" i="3" s="1"/>
  <c r="F31" i="3" s="1"/>
  <c r="C32" i="3"/>
  <c r="B32" i="3"/>
  <c r="C33" i="3"/>
  <c r="B33" i="3" s="1"/>
  <c r="C34" i="3"/>
  <c r="B34" i="3"/>
  <c r="E34" i="3" s="1"/>
  <c r="C35" i="3"/>
  <c r="B35" i="3"/>
  <c r="F35" i="3" s="1"/>
  <c r="E35" i="3"/>
  <c r="C36" i="3"/>
  <c r="B36" i="3"/>
  <c r="C37" i="3"/>
  <c r="B37" i="3" s="1"/>
  <c r="C38" i="3"/>
  <c r="B38" i="3"/>
  <c r="C39" i="3"/>
  <c r="B39" i="3" s="1"/>
  <c r="C40" i="3"/>
  <c r="B40" i="3" s="1"/>
  <c r="C41" i="3"/>
  <c r="B41" i="3" s="1"/>
  <c r="C42" i="3"/>
  <c r="B42" i="3"/>
  <c r="E42" i="3" s="1"/>
  <c r="C43" i="3"/>
  <c r="B43" i="3" s="1"/>
  <c r="E43" i="3" s="1"/>
  <c r="C44" i="3"/>
  <c r="B44" i="3"/>
  <c r="C45" i="3"/>
  <c r="B45" i="3" s="1"/>
  <c r="C46" i="3"/>
  <c r="B46" i="3"/>
  <c r="F46" i="3" s="1"/>
  <c r="C47" i="3"/>
  <c r="B47" i="3" s="1"/>
  <c r="C48" i="3"/>
  <c r="B48" i="3" s="1"/>
  <c r="E48" i="3" s="1"/>
  <c r="C49" i="3"/>
  <c r="B49" i="3" s="1"/>
  <c r="C50" i="3"/>
  <c r="B50" i="3"/>
  <c r="D50" i="3" s="1"/>
  <c r="C51" i="3"/>
  <c r="B51" i="3"/>
  <c r="D51" i="3" s="1"/>
  <c r="E51" i="3"/>
  <c r="C52" i="3"/>
  <c r="B52" i="3"/>
  <c r="F52" i="3" s="1"/>
  <c r="C53" i="3"/>
  <c r="B53" i="3"/>
  <c r="C54" i="3"/>
  <c r="B54" i="3" s="1"/>
  <c r="C55" i="3"/>
  <c r="B55" i="3"/>
  <c r="C56" i="3"/>
  <c r="B56" i="3" s="1"/>
  <c r="C57" i="3"/>
  <c r="B57" i="3" s="1"/>
  <c r="C59" i="3"/>
  <c r="B59" i="3"/>
  <c r="F59" i="3" s="1"/>
  <c r="C60" i="3"/>
  <c r="B60" i="3"/>
  <c r="D60" i="3" s="1"/>
  <c r="C61" i="3"/>
  <c r="B61" i="3"/>
  <c r="E61" i="3" s="1"/>
  <c r="C62" i="3"/>
  <c r="B62" i="3" s="1"/>
  <c r="D62" i="3" s="1"/>
  <c r="C63" i="3"/>
  <c r="B63" i="3"/>
  <c r="C64" i="3"/>
  <c r="B64" i="3"/>
  <c r="E64" i="3" s="1"/>
  <c r="C65" i="3"/>
  <c r="B65" i="3" s="1"/>
  <c r="C66" i="3"/>
  <c r="B66" i="3" s="1"/>
  <c r="D66" i="3" s="1"/>
  <c r="C67" i="3"/>
  <c r="B67" i="3"/>
  <c r="D67" i="3"/>
  <c r="C68" i="3"/>
  <c r="B68" i="3"/>
  <c r="C69" i="3"/>
  <c r="B69" i="3" s="1"/>
  <c r="C70" i="3"/>
  <c r="B70" i="3" s="1"/>
  <c r="C71" i="3"/>
  <c r="B71" i="3" s="1"/>
  <c r="C72" i="3"/>
  <c r="B72" i="3"/>
  <c r="E72" i="3" s="1"/>
  <c r="C73" i="3"/>
  <c r="B73" i="3" s="1"/>
  <c r="C74" i="3"/>
  <c r="B74" i="3"/>
  <c r="C75" i="3"/>
  <c r="B75" i="3" s="1"/>
  <c r="C76" i="3"/>
  <c r="B76" i="3"/>
  <c r="D76" i="3" s="1"/>
  <c r="C77" i="3"/>
  <c r="B77" i="3" s="1"/>
  <c r="E77" i="3" s="1"/>
  <c r="C78" i="3"/>
  <c r="B78" i="3"/>
  <c r="D78" i="3" s="1"/>
  <c r="C79" i="3"/>
  <c r="B79" i="3"/>
  <c r="F79" i="3" s="1"/>
  <c r="C80" i="3"/>
  <c r="B80" i="3"/>
  <c r="E80" i="3" s="1"/>
  <c r="C81" i="3"/>
  <c r="B81" i="3"/>
  <c r="E81" i="3" s="1"/>
  <c r="C82" i="3"/>
  <c r="B82" i="3"/>
  <c r="D82" i="3" s="1"/>
  <c r="C83" i="3"/>
  <c r="B83" i="3" s="1"/>
  <c r="C84" i="3"/>
  <c r="B84" i="3" s="1"/>
  <c r="C85" i="3"/>
  <c r="B85" i="3"/>
  <c r="C86" i="3"/>
  <c r="B86" i="3"/>
  <c r="D86" i="3" s="1"/>
  <c r="C87" i="3"/>
  <c r="B87" i="3"/>
  <c r="D87" i="3" s="1"/>
  <c r="C88" i="3"/>
  <c r="B88" i="3" s="1"/>
  <c r="D88" i="3" s="1"/>
  <c r="C89" i="3"/>
  <c r="B89" i="3" s="1"/>
  <c r="C90" i="3"/>
  <c r="B90" i="3" s="1"/>
  <c r="C91" i="3"/>
  <c r="B91" i="3" s="1"/>
  <c r="F91" i="3" s="1"/>
  <c r="B92" i="3"/>
  <c r="B93" i="3"/>
  <c r="C97" i="3"/>
  <c r="B97" i="3"/>
  <c r="E97" i="3"/>
  <c r="C98" i="3"/>
  <c r="B98" i="3"/>
  <c r="F98" i="3" s="1"/>
  <c r="C99" i="3"/>
  <c r="B99" i="3" s="1"/>
  <c r="D99" i="3" s="1"/>
  <c r="C100" i="3"/>
  <c r="B100" i="3"/>
  <c r="C101" i="3"/>
  <c r="B101" i="3"/>
  <c r="D101" i="3" s="1"/>
  <c r="C102" i="3"/>
  <c r="B102" i="3"/>
  <c r="E102" i="3" s="1"/>
  <c r="C103" i="3"/>
  <c r="B103" i="3"/>
  <c r="D103" i="3" s="1"/>
  <c r="F103" i="3"/>
  <c r="C104" i="3"/>
  <c r="B104" i="3" s="1"/>
  <c r="D104" i="3" s="1"/>
  <c r="C28" i="3"/>
  <c r="B28" i="3"/>
  <c r="F28" i="3" s="1"/>
  <c r="E28" i="3"/>
  <c r="L51" i="7"/>
  <c r="N5" i="7"/>
  <c r="N6" i="7"/>
  <c r="N7" i="7"/>
  <c r="N8" i="7"/>
  <c r="N9" i="7"/>
  <c r="N10" i="7"/>
  <c r="N11" i="7"/>
  <c r="N12" i="7"/>
  <c r="N13" i="7"/>
  <c r="N14" i="7"/>
  <c r="N15" i="7"/>
  <c r="N16" i="7"/>
  <c r="N17" i="7"/>
  <c r="N18" i="7"/>
  <c r="N19" i="7"/>
  <c r="N20" i="7"/>
  <c r="N21" i="7"/>
  <c r="N22" i="7"/>
  <c r="N23" i="7"/>
  <c r="N24" i="7"/>
  <c r="N25" i="7"/>
  <c r="N26" i="7"/>
  <c r="N27" i="7"/>
  <c r="N28" i="7"/>
  <c r="N29" i="7"/>
  <c r="N30" i="7"/>
  <c r="N31" i="7"/>
  <c r="N32" i="7"/>
  <c r="N33" i="7"/>
  <c r="N34" i="7"/>
  <c r="N35" i="7"/>
  <c r="N36" i="7"/>
  <c r="N37" i="7"/>
  <c r="N38" i="7"/>
  <c r="N39" i="7"/>
  <c r="N40" i="7"/>
  <c r="N41" i="7"/>
  <c r="N42" i="7"/>
  <c r="N43" i="7"/>
  <c r="N44" i="7"/>
  <c r="N45" i="7"/>
  <c r="N46" i="7"/>
  <c r="N47" i="7"/>
  <c r="N48" i="7"/>
  <c r="N49" i="7"/>
  <c r="N50" i="7"/>
  <c r="N51" i="7"/>
  <c r="N52" i="7"/>
  <c r="N53" i="7"/>
  <c r="N54" i="7"/>
  <c r="N55" i="7"/>
  <c r="N56" i="7"/>
  <c r="N57" i="7"/>
  <c r="N58" i="7"/>
  <c r="N59" i="7"/>
  <c r="N60" i="7"/>
  <c r="N61" i="7"/>
  <c r="N62" i="7"/>
  <c r="N63" i="7"/>
  <c r="N64" i="7"/>
  <c r="N65" i="7"/>
  <c r="N66" i="7"/>
  <c r="N67" i="7"/>
  <c r="N68" i="7"/>
  <c r="N4" i="7"/>
  <c r="H5" i="7"/>
  <c r="H6" i="7"/>
  <c r="H7" i="7"/>
  <c r="H8" i="7"/>
  <c r="H9" i="7"/>
  <c r="H10" i="7"/>
  <c r="H11" i="7"/>
  <c r="H12" i="7"/>
  <c r="H13" i="7"/>
  <c r="H14" i="7"/>
  <c r="H15" i="7"/>
  <c r="H16" i="7"/>
  <c r="H17" i="7"/>
  <c r="H18" i="7"/>
  <c r="H19" i="7"/>
  <c r="H20" i="7"/>
  <c r="H21" i="7"/>
  <c r="H22" i="7"/>
  <c r="H23" i="7"/>
  <c r="H24" i="7"/>
  <c r="H25" i="7"/>
  <c r="H26" i="7"/>
  <c r="H27" i="7"/>
  <c r="H28" i="7"/>
  <c r="H29" i="7"/>
  <c r="H30" i="7"/>
  <c r="H31" i="7"/>
  <c r="H32" i="7"/>
  <c r="H33" i="7"/>
  <c r="H34" i="7"/>
  <c r="H35" i="7"/>
  <c r="H36" i="7"/>
  <c r="H37" i="7"/>
  <c r="H38" i="7"/>
  <c r="H39" i="7"/>
  <c r="H40" i="7"/>
  <c r="H41" i="7"/>
  <c r="H42" i="7"/>
  <c r="H43" i="7"/>
  <c r="H44" i="7"/>
  <c r="H45" i="7"/>
  <c r="H46" i="7"/>
  <c r="H47" i="7"/>
  <c r="H48" i="7"/>
  <c r="H49" i="7"/>
  <c r="H50" i="7"/>
  <c r="H51" i="7"/>
  <c r="H52" i="7"/>
  <c r="H53" i="7"/>
  <c r="H54" i="7"/>
  <c r="H55" i="7"/>
  <c r="H56" i="7"/>
  <c r="H57" i="7"/>
  <c r="H58" i="7"/>
  <c r="H59" i="7"/>
  <c r="H60" i="7"/>
  <c r="H61" i="7"/>
  <c r="H62" i="7"/>
  <c r="H63" i="7"/>
  <c r="H64" i="7"/>
  <c r="H65" i="7"/>
  <c r="H66" i="7"/>
  <c r="H67" i="7"/>
  <c r="H68" i="7"/>
  <c r="E5" i="7"/>
  <c r="E6" i="7"/>
  <c r="E7" i="7"/>
  <c r="E8" i="7"/>
  <c r="E9" i="7"/>
  <c r="E10" i="7"/>
  <c r="E11" i="7"/>
  <c r="E12" i="7"/>
  <c r="E13" i="7"/>
  <c r="E14" i="7"/>
  <c r="E15" i="7"/>
  <c r="E16" i="7"/>
  <c r="E17" i="7"/>
  <c r="E18" i="7"/>
  <c r="E19" i="7"/>
  <c r="E20" i="7"/>
  <c r="E21" i="7"/>
  <c r="E22" i="7"/>
  <c r="E23" i="7"/>
  <c r="E24" i="7"/>
  <c r="E25" i="7"/>
  <c r="E26" i="7"/>
  <c r="E27" i="7"/>
  <c r="E28" i="7"/>
  <c r="E29" i="7"/>
  <c r="E30" i="7"/>
  <c r="E31" i="7"/>
  <c r="E32" i="7"/>
  <c r="E33" i="7"/>
  <c r="E34" i="7"/>
  <c r="E35" i="7"/>
  <c r="E36" i="7"/>
  <c r="E37" i="7"/>
  <c r="E38" i="7"/>
  <c r="E39" i="7"/>
  <c r="E40" i="7"/>
  <c r="E41" i="7"/>
  <c r="E42" i="7"/>
  <c r="E43" i="7"/>
  <c r="E44" i="7"/>
  <c r="E45" i="7"/>
  <c r="E46" i="7"/>
  <c r="E47" i="7"/>
  <c r="E48" i="7"/>
  <c r="E49" i="7"/>
  <c r="E50" i="7"/>
  <c r="E51" i="7"/>
  <c r="E52" i="7"/>
  <c r="E53" i="7"/>
  <c r="E54" i="7"/>
  <c r="E55" i="7"/>
  <c r="E56" i="7"/>
  <c r="E57" i="7"/>
  <c r="E58" i="7"/>
  <c r="E59" i="7"/>
  <c r="E60" i="7"/>
  <c r="E61" i="7"/>
  <c r="E62" i="7"/>
  <c r="E63" i="7"/>
  <c r="E64" i="7"/>
  <c r="E65" i="7"/>
  <c r="E66" i="7"/>
  <c r="E67" i="7"/>
  <c r="E68" i="7"/>
  <c r="B68" i="7"/>
  <c r="B5" i="7"/>
  <c r="B6" i="7"/>
  <c r="B7" i="7"/>
  <c r="B8" i="7"/>
  <c r="B9" i="7"/>
  <c r="B10" i="7"/>
  <c r="B11" i="7"/>
  <c r="B12" i="7"/>
  <c r="B13" i="7"/>
  <c r="B14" i="7"/>
  <c r="B15" i="7"/>
  <c r="B16" i="7"/>
  <c r="B17" i="7"/>
  <c r="B18" i="7"/>
  <c r="B19" i="7"/>
  <c r="B20" i="7"/>
  <c r="B21" i="7"/>
  <c r="B22" i="7"/>
  <c r="B23" i="7"/>
  <c r="B24" i="7"/>
  <c r="B25" i="7"/>
  <c r="B26" i="7"/>
  <c r="B27" i="7"/>
  <c r="B28" i="7"/>
  <c r="B29" i="7"/>
  <c r="B30" i="7"/>
  <c r="B31" i="7"/>
  <c r="B32" i="7"/>
  <c r="B33" i="7"/>
  <c r="B34" i="7"/>
  <c r="B35" i="7"/>
  <c r="B36" i="7"/>
  <c r="B37" i="7"/>
  <c r="B38" i="7"/>
  <c r="B39" i="7"/>
  <c r="B40" i="7"/>
  <c r="B41" i="7"/>
  <c r="B42" i="7"/>
  <c r="B43" i="7"/>
  <c r="B44" i="7"/>
  <c r="B45" i="7"/>
  <c r="B46" i="7"/>
  <c r="B47" i="7"/>
  <c r="B48" i="7"/>
  <c r="B49" i="7"/>
  <c r="B50" i="7"/>
  <c r="B51" i="7"/>
  <c r="B52" i="7"/>
  <c r="B53" i="7"/>
  <c r="B54" i="7"/>
  <c r="B55" i="7"/>
  <c r="B56" i="7"/>
  <c r="B57" i="7"/>
  <c r="B58" i="7"/>
  <c r="B59" i="7"/>
  <c r="B60" i="7"/>
  <c r="B61" i="7"/>
  <c r="B62" i="7"/>
  <c r="B63" i="7"/>
  <c r="B64" i="7"/>
  <c r="B65" i="7"/>
  <c r="B66" i="7"/>
  <c r="B67" i="7"/>
  <c r="I3" i="7"/>
  <c r="I18" i="7" s="1"/>
  <c r="I69" i="7"/>
  <c r="F3" i="7"/>
  <c r="F18" i="7" s="1"/>
  <c r="F57" i="7"/>
  <c r="C3" i="7"/>
  <c r="C69" i="7" s="1"/>
  <c r="H4" i="7"/>
  <c r="E4" i="7"/>
  <c r="B4" i="7"/>
  <c r="S5" i="6"/>
  <c r="T5" i="6"/>
  <c r="U5" i="6"/>
  <c r="V5" i="6"/>
  <c r="W5" i="6"/>
  <c r="X5" i="6"/>
  <c r="Y5" i="6"/>
  <c r="Z5" i="6"/>
  <c r="AA5" i="6"/>
  <c r="AB5" i="6"/>
  <c r="AC5" i="6"/>
  <c r="AD5" i="6"/>
  <c r="AE5" i="6"/>
  <c r="AF5" i="6"/>
  <c r="AG5" i="6"/>
  <c r="S6" i="6"/>
  <c r="T6" i="6"/>
  <c r="U6" i="6"/>
  <c r="V6" i="6"/>
  <c r="W6" i="6"/>
  <c r="X6" i="6"/>
  <c r="Y6" i="6"/>
  <c r="Z6" i="6"/>
  <c r="AA6" i="6"/>
  <c r="AB6" i="6"/>
  <c r="AC6" i="6"/>
  <c r="AD6" i="6"/>
  <c r="AE6" i="6"/>
  <c r="AF6" i="6"/>
  <c r="AG6" i="6"/>
  <c r="S7" i="6"/>
  <c r="T7" i="6"/>
  <c r="U7" i="6"/>
  <c r="V7" i="6"/>
  <c r="W7" i="6"/>
  <c r="X7" i="6"/>
  <c r="Y7" i="6"/>
  <c r="Z7" i="6"/>
  <c r="AA7" i="6"/>
  <c r="AB7" i="6"/>
  <c r="AC7" i="6"/>
  <c r="AD7" i="6"/>
  <c r="AE7" i="6"/>
  <c r="AF7" i="6"/>
  <c r="AG7" i="6"/>
  <c r="S8" i="6"/>
  <c r="T8" i="6"/>
  <c r="U8" i="6"/>
  <c r="V8" i="6"/>
  <c r="W8" i="6"/>
  <c r="X8" i="6"/>
  <c r="Y8" i="6"/>
  <c r="Z8" i="6"/>
  <c r="AA8" i="6"/>
  <c r="AB8" i="6"/>
  <c r="AC8" i="6"/>
  <c r="AD8" i="6"/>
  <c r="AE8" i="6"/>
  <c r="AF8" i="6"/>
  <c r="AG8" i="6"/>
  <c r="S9" i="6"/>
  <c r="T9" i="6"/>
  <c r="U9" i="6"/>
  <c r="V9" i="6"/>
  <c r="W9" i="6"/>
  <c r="X9" i="6"/>
  <c r="Y9" i="6"/>
  <c r="Z9" i="6"/>
  <c r="AA9" i="6"/>
  <c r="AB9" i="6"/>
  <c r="AC9" i="6"/>
  <c r="AD9" i="6"/>
  <c r="AE9" i="6"/>
  <c r="AF9" i="6"/>
  <c r="AG9" i="6"/>
  <c r="S10" i="6"/>
  <c r="T10" i="6"/>
  <c r="U10" i="6"/>
  <c r="V10" i="6"/>
  <c r="W10" i="6"/>
  <c r="X10" i="6"/>
  <c r="Y10" i="6"/>
  <c r="Z10" i="6"/>
  <c r="AA10" i="6"/>
  <c r="AB10" i="6"/>
  <c r="AC10" i="6"/>
  <c r="AD10" i="6"/>
  <c r="AE10" i="6"/>
  <c r="AF10" i="6"/>
  <c r="AG10" i="6"/>
  <c r="S11" i="6"/>
  <c r="T11" i="6"/>
  <c r="U11" i="6"/>
  <c r="V11" i="6"/>
  <c r="W11" i="6"/>
  <c r="X11" i="6"/>
  <c r="Y11" i="6"/>
  <c r="Z11" i="6"/>
  <c r="AA11" i="6"/>
  <c r="AB11" i="6"/>
  <c r="AC11" i="6"/>
  <c r="AD11" i="6"/>
  <c r="AE11" i="6"/>
  <c r="AF11" i="6"/>
  <c r="AG11" i="6"/>
  <c r="S12" i="6"/>
  <c r="T12" i="6"/>
  <c r="U12" i="6"/>
  <c r="V12" i="6"/>
  <c r="W12" i="6"/>
  <c r="X12" i="6"/>
  <c r="Y12" i="6"/>
  <c r="Z12" i="6"/>
  <c r="AA12" i="6"/>
  <c r="AB12" i="6"/>
  <c r="AC12" i="6"/>
  <c r="AD12" i="6"/>
  <c r="AE12" i="6"/>
  <c r="AF12" i="6"/>
  <c r="AG12" i="6"/>
  <c r="S13" i="6"/>
  <c r="T13" i="6"/>
  <c r="U13" i="6"/>
  <c r="V13" i="6"/>
  <c r="W13" i="6"/>
  <c r="X13" i="6"/>
  <c r="Y13" i="6"/>
  <c r="Z13" i="6"/>
  <c r="AA13" i="6"/>
  <c r="AB13" i="6"/>
  <c r="AC13" i="6"/>
  <c r="AD13" i="6"/>
  <c r="AE13" i="6"/>
  <c r="AF13" i="6"/>
  <c r="AG13" i="6"/>
  <c r="S14" i="6"/>
  <c r="T14" i="6"/>
  <c r="U14" i="6"/>
  <c r="V14" i="6"/>
  <c r="W14" i="6"/>
  <c r="X14" i="6"/>
  <c r="Y14" i="6"/>
  <c r="Z14" i="6"/>
  <c r="AA14" i="6"/>
  <c r="AB14" i="6"/>
  <c r="AC14" i="6"/>
  <c r="AD14" i="6"/>
  <c r="AE14" i="6"/>
  <c r="AF14" i="6"/>
  <c r="AG14" i="6"/>
  <c r="S15" i="6"/>
  <c r="T15" i="6"/>
  <c r="U15" i="6"/>
  <c r="V15" i="6"/>
  <c r="W15" i="6"/>
  <c r="X15" i="6"/>
  <c r="Y15" i="6"/>
  <c r="Z15" i="6"/>
  <c r="AA15" i="6"/>
  <c r="AB15" i="6"/>
  <c r="AC15" i="6"/>
  <c r="AD15" i="6"/>
  <c r="AE15" i="6"/>
  <c r="AF15" i="6"/>
  <c r="AG15" i="6"/>
  <c r="S16" i="6"/>
  <c r="T16" i="6"/>
  <c r="U16" i="6"/>
  <c r="V16" i="6"/>
  <c r="W16" i="6"/>
  <c r="X16" i="6"/>
  <c r="Y16" i="6"/>
  <c r="Z16" i="6"/>
  <c r="AA16" i="6"/>
  <c r="AB16" i="6"/>
  <c r="AC16" i="6"/>
  <c r="AD16" i="6"/>
  <c r="AE16" i="6"/>
  <c r="AF16" i="6"/>
  <c r="AG16" i="6"/>
  <c r="S17" i="6"/>
  <c r="T17" i="6"/>
  <c r="U17" i="6"/>
  <c r="V17" i="6"/>
  <c r="W17" i="6"/>
  <c r="X17" i="6"/>
  <c r="Y17" i="6"/>
  <c r="Z17" i="6"/>
  <c r="AA17" i="6"/>
  <c r="AB17" i="6"/>
  <c r="AC17" i="6"/>
  <c r="AD17" i="6"/>
  <c r="AE17" i="6"/>
  <c r="AF17" i="6"/>
  <c r="AG17" i="6"/>
  <c r="S18" i="6"/>
  <c r="T18" i="6"/>
  <c r="U18" i="6"/>
  <c r="V18" i="6"/>
  <c r="W18" i="6"/>
  <c r="X18" i="6"/>
  <c r="Y18" i="6"/>
  <c r="Z18" i="6"/>
  <c r="AA18" i="6"/>
  <c r="AB18" i="6"/>
  <c r="AC18" i="6"/>
  <c r="AD18" i="6"/>
  <c r="AE18" i="6"/>
  <c r="AF18" i="6"/>
  <c r="AG18" i="6"/>
  <c r="S19" i="6"/>
  <c r="T19" i="6"/>
  <c r="U19" i="6"/>
  <c r="V19" i="6"/>
  <c r="W19" i="6"/>
  <c r="X19" i="6"/>
  <c r="Y19" i="6"/>
  <c r="Z19" i="6"/>
  <c r="AA19" i="6"/>
  <c r="AB19" i="6"/>
  <c r="AC19" i="6"/>
  <c r="AD19" i="6"/>
  <c r="AE19" i="6"/>
  <c r="AF19" i="6"/>
  <c r="AG19" i="6"/>
  <c r="S20" i="6"/>
  <c r="T20" i="6"/>
  <c r="U20" i="6"/>
  <c r="V20" i="6"/>
  <c r="W20" i="6"/>
  <c r="X20" i="6"/>
  <c r="Y20" i="6"/>
  <c r="Z20" i="6"/>
  <c r="AA20" i="6"/>
  <c r="AB20" i="6"/>
  <c r="AC20" i="6"/>
  <c r="AD20" i="6"/>
  <c r="AE20" i="6"/>
  <c r="AF20" i="6"/>
  <c r="AG20" i="6"/>
  <c r="S21" i="6"/>
  <c r="T21" i="6"/>
  <c r="U21" i="6"/>
  <c r="V21" i="6"/>
  <c r="W21" i="6"/>
  <c r="X21" i="6"/>
  <c r="Y21" i="6"/>
  <c r="Z21" i="6"/>
  <c r="AA21" i="6"/>
  <c r="AB21" i="6"/>
  <c r="AC21" i="6"/>
  <c r="AD21" i="6"/>
  <c r="AE21" i="6"/>
  <c r="AF21" i="6"/>
  <c r="AG21" i="6"/>
  <c r="S22" i="6"/>
  <c r="T22" i="6"/>
  <c r="U22" i="6"/>
  <c r="V22" i="6"/>
  <c r="W22" i="6"/>
  <c r="X22" i="6"/>
  <c r="Y22" i="6"/>
  <c r="Z22" i="6"/>
  <c r="AA22" i="6"/>
  <c r="AB22" i="6"/>
  <c r="AC22" i="6"/>
  <c r="AD22" i="6"/>
  <c r="AE22" i="6"/>
  <c r="AF22" i="6"/>
  <c r="AG22" i="6"/>
  <c r="S23" i="6"/>
  <c r="T23" i="6"/>
  <c r="U23" i="6"/>
  <c r="V23" i="6"/>
  <c r="W23" i="6"/>
  <c r="X23" i="6"/>
  <c r="Y23" i="6"/>
  <c r="Z23" i="6"/>
  <c r="AA23" i="6"/>
  <c r="AB23" i="6"/>
  <c r="AC23" i="6"/>
  <c r="AD23" i="6"/>
  <c r="AE23" i="6"/>
  <c r="AF23" i="6"/>
  <c r="AG23" i="6"/>
  <c r="S24" i="6"/>
  <c r="T24" i="6"/>
  <c r="U24" i="6"/>
  <c r="V24" i="6"/>
  <c r="W24" i="6"/>
  <c r="X24" i="6"/>
  <c r="Y24" i="6"/>
  <c r="Z24" i="6"/>
  <c r="AA24" i="6"/>
  <c r="AB24" i="6"/>
  <c r="AC24" i="6"/>
  <c r="AD24" i="6"/>
  <c r="AE24" i="6"/>
  <c r="AF24" i="6"/>
  <c r="AG24" i="6"/>
  <c r="S25" i="6"/>
  <c r="T25" i="6"/>
  <c r="U25" i="6"/>
  <c r="V25" i="6"/>
  <c r="W25" i="6"/>
  <c r="X25" i="6"/>
  <c r="Y25" i="6"/>
  <c r="Z25" i="6"/>
  <c r="AA25" i="6"/>
  <c r="AB25" i="6"/>
  <c r="AC25" i="6"/>
  <c r="AD25" i="6"/>
  <c r="AE25" i="6"/>
  <c r="AF25" i="6"/>
  <c r="AG25" i="6"/>
  <c r="S26" i="6"/>
  <c r="T26" i="6"/>
  <c r="U26" i="6"/>
  <c r="V26" i="6"/>
  <c r="W26" i="6"/>
  <c r="X26" i="6"/>
  <c r="Y26" i="6"/>
  <c r="Z26" i="6"/>
  <c r="AA26" i="6"/>
  <c r="AB26" i="6"/>
  <c r="AC26" i="6"/>
  <c r="AD26" i="6"/>
  <c r="AE26" i="6"/>
  <c r="AF26" i="6"/>
  <c r="AG26" i="6"/>
  <c r="S27" i="6"/>
  <c r="T27" i="6"/>
  <c r="U27" i="6"/>
  <c r="V27" i="6"/>
  <c r="W27" i="6"/>
  <c r="X27" i="6"/>
  <c r="Y27" i="6"/>
  <c r="Z27" i="6"/>
  <c r="AA27" i="6"/>
  <c r="AB27" i="6"/>
  <c r="AC27" i="6"/>
  <c r="AD27" i="6"/>
  <c r="AE27" i="6"/>
  <c r="AF27" i="6"/>
  <c r="AG27" i="6"/>
  <c r="S28" i="6"/>
  <c r="T28" i="6"/>
  <c r="U28" i="6"/>
  <c r="V28" i="6"/>
  <c r="W28" i="6"/>
  <c r="X28" i="6"/>
  <c r="Y28" i="6"/>
  <c r="Z28" i="6"/>
  <c r="AA28" i="6"/>
  <c r="AB28" i="6"/>
  <c r="AC28" i="6"/>
  <c r="AD28" i="6"/>
  <c r="AE28" i="6"/>
  <c r="AF28" i="6"/>
  <c r="AG28" i="6"/>
  <c r="S29" i="6"/>
  <c r="T29" i="6"/>
  <c r="U29" i="6"/>
  <c r="V29" i="6"/>
  <c r="W29" i="6"/>
  <c r="X29" i="6"/>
  <c r="Y29" i="6"/>
  <c r="Z29" i="6"/>
  <c r="AA29" i="6"/>
  <c r="AB29" i="6"/>
  <c r="AC29" i="6"/>
  <c r="AD29" i="6"/>
  <c r="AE29" i="6"/>
  <c r="AF29" i="6"/>
  <c r="AG29" i="6"/>
  <c r="S30" i="6"/>
  <c r="T30" i="6"/>
  <c r="U30" i="6"/>
  <c r="V30" i="6"/>
  <c r="W30" i="6"/>
  <c r="X30" i="6"/>
  <c r="Y30" i="6"/>
  <c r="Z30" i="6"/>
  <c r="AA30" i="6"/>
  <c r="AB30" i="6"/>
  <c r="AC30" i="6"/>
  <c r="AD30" i="6"/>
  <c r="AE30" i="6"/>
  <c r="AF30" i="6"/>
  <c r="AG30" i="6"/>
  <c r="S31" i="6"/>
  <c r="T31" i="6"/>
  <c r="U31" i="6"/>
  <c r="V31" i="6"/>
  <c r="W31" i="6"/>
  <c r="X31" i="6"/>
  <c r="Y31" i="6"/>
  <c r="Z31" i="6"/>
  <c r="AA31" i="6"/>
  <c r="AB31" i="6"/>
  <c r="AC31" i="6"/>
  <c r="AD31" i="6"/>
  <c r="AE31" i="6"/>
  <c r="AF31" i="6"/>
  <c r="AG31" i="6"/>
  <c r="S32" i="6"/>
  <c r="T32" i="6"/>
  <c r="U32" i="6"/>
  <c r="V32" i="6"/>
  <c r="W32" i="6"/>
  <c r="X32" i="6"/>
  <c r="Y32" i="6"/>
  <c r="Z32" i="6"/>
  <c r="AA32" i="6"/>
  <c r="AB32" i="6"/>
  <c r="AC32" i="6"/>
  <c r="AD32" i="6"/>
  <c r="AE32" i="6"/>
  <c r="AF32" i="6"/>
  <c r="AG32" i="6"/>
  <c r="S33" i="6"/>
  <c r="T33" i="6"/>
  <c r="U33" i="6"/>
  <c r="V33" i="6"/>
  <c r="W33" i="6"/>
  <c r="X33" i="6"/>
  <c r="Y33" i="6"/>
  <c r="Z33" i="6"/>
  <c r="AA33" i="6"/>
  <c r="AB33" i="6"/>
  <c r="AC33" i="6"/>
  <c r="AD33" i="6"/>
  <c r="AE33" i="6"/>
  <c r="AF33" i="6"/>
  <c r="AG33" i="6"/>
  <c r="S34" i="6"/>
  <c r="T34" i="6"/>
  <c r="U34" i="6"/>
  <c r="V34" i="6"/>
  <c r="W34" i="6"/>
  <c r="X34" i="6"/>
  <c r="Y34" i="6"/>
  <c r="Z34" i="6"/>
  <c r="AA34" i="6"/>
  <c r="AB34" i="6"/>
  <c r="AC34" i="6"/>
  <c r="AD34" i="6"/>
  <c r="AE34" i="6"/>
  <c r="AF34" i="6"/>
  <c r="AG34" i="6"/>
  <c r="S35" i="6"/>
  <c r="T35" i="6"/>
  <c r="U35" i="6"/>
  <c r="V35" i="6"/>
  <c r="W35" i="6"/>
  <c r="X35" i="6"/>
  <c r="Y35" i="6"/>
  <c r="Z35" i="6"/>
  <c r="AA35" i="6"/>
  <c r="AB35" i="6"/>
  <c r="AC35" i="6"/>
  <c r="AD35" i="6"/>
  <c r="AE35" i="6"/>
  <c r="AF35" i="6"/>
  <c r="AG35" i="6"/>
  <c r="S36" i="6"/>
  <c r="T36" i="6"/>
  <c r="U36" i="6"/>
  <c r="V36" i="6"/>
  <c r="W36" i="6"/>
  <c r="X36" i="6"/>
  <c r="Y36" i="6"/>
  <c r="Z36" i="6"/>
  <c r="AA36" i="6"/>
  <c r="AB36" i="6"/>
  <c r="AC36" i="6"/>
  <c r="AD36" i="6"/>
  <c r="AE36" i="6"/>
  <c r="AF36" i="6"/>
  <c r="AG36" i="6"/>
  <c r="S37" i="6"/>
  <c r="T37" i="6"/>
  <c r="U37" i="6"/>
  <c r="V37" i="6"/>
  <c r="W37" i="6"/>
  <c r="X37" i="6"/>
  <c r="Y37" i="6"/>
  <c r="Z37" i="6"/>
  <c r="AA37" i="6"/>
  <c r="AB37" i="6"/>
  <c r="AC37" i="6"/>
  <c r="AD37" i="6"/>
  <c r="AE37" i="6"/>
  <c r="AF37" i="6"/>
  <c r="AG37" i="6"/>
  <c r="S38" i="6"/>
  <c r="T38" i="6"/>
  <c r="U38" i="6"/>
  <c r="V38" i="6"/>
  <c r="W38" i="6"/>
  <c r="X38" i="6"/>
  <c r="Y38" i="6"/>
  <c r="Z38" i="6"/>
  <c r="AA38" i="6"/>
  <c r="AB38" i="6"/>
  <c r="AC38" i="6"/>
  <c r="AD38" i="6"/>
  <c r="AE38" i="6"/>
  <c r="AF38" i="6"/>
  <c r="AG38" i="6"/>
  <c r="S39" i="6"/>
  <c r="T39" i="6"/>
  <c r="U39" i="6"/>
  <c r="V39" i="6"/>
  <c r="W39" i="6"/>
  <c r="X39" i="6"/>
  <c r="Y39" i="6"/>
  <c r="Z39" i="6"/>
  <c r="AA39" i="6"/>
  <c r="AB39" i="6"/>
  <c r="AC39" i="6"/>
  <c r="AD39" i="6"/>
  <c r="AE39" i="6"/>
  <c r="AF39" i="6"/>
  <c r="AG39" i="6"/>
  <c r="S40" i="6"/>
  <c r="T40" i="6"/>
  <c r="U40" i="6"/>
  <c r="V40" i="6"/>
  <c r="W40" i="6"/>
  <c r="X40" i="6"/>
  <c r="Y40" i="6"/>
  <c r="Z40" i="6"/>
  <c r="AA40" i="6"/>
  <c r="AB40" i="6"/>
  <c r="AC40" i="6"/>
  <c r="AD40" i="6"/>
  <c r="AE40" i="6"/>
  <c r="AF40" i="6"/>
  <c r="AG40" i="6"/>
  <c r="S41" i="6"/>
  <c r="T41" i="6"/>
  <c r="U41" i="6"/>
  <c r="V41" i="6"/>
  <c r="W41" i="6"/>
  <c r="X41" i="6"/>
  <c r="Y41" i="6"/>
  <c r="Z41" i="6"/>
  <c r="AA41" i="6"/>
  <c r="AB41" i="6"/>
  <c r="AC41" i="6"/>
  <c r="AD41" i="6"/>
  <c r="AE41" i="6"/>
  <c r="AF41" i="6"/>
  <c r="AG41" i="6"/>
  <c r="S42" i="6"/>
  <c r="T42" i="6"/>
  <c r="U42" i="6"/>
  <c r="V42" i="6"/>
  <c r="W42" i="6"/>
  <c r="X42" i="6"/>
  <c r="Y42" i="6"/>
  <c r="Z42" i="6"/>
  <c r="AA42" i="6"/>
  <c r="AB42" i="6"/>
  <c r="AC42" i="6"/>
  <c r="AD42" i="6"/>
  <c r="AE42" i="6"/>
  <c r="AF42" i="6"/>
  <c r="AG42" i="6"/>
  <c r="S43" i="6"/>
  <c r="T43" i="6"/>
  <c r="U43" i="6"/>
  <c r="V43" i="6"/>
  <c r="W43" i="6"/>
  <c r="X43" i="6"/>
  <c r="Y43" i="6"/>
  <c r="Z43" i="6"/>
  <c r="AA43" i="6"/>
  <c r="AB43" i="6"/>
  <c r="AC43" i="6"/>
  <c r="AD43" i="6"/>
  <c r="AE43" i="6"/>
  <c r="AF43" i="6"/>
  <c r="AG43" i="6"/>
  <c r="S44" i="6"/>
  <c r="T44" i="6"/>
  <c r="U44" i="6"/>
  <c r="V44" i="6"/>
  <c r="W44" i="6"/>
  <c r="X44" i="6"/>
  <c r="Y44" i="6"/>
  <c r="Z44" i="6"/>
  <c r="AA44" i="6"/>
  <c r="AB44" i="6"/>
  <c r="AC44" i="6"/>
  <c r="AD44" i="6"/>
  <c r="AE44" i="6"/>
  <c r="AF44" i="6"/>
  <c r="AG44" i="6"/>
  <c r="S45" i="6"/>
  <c r="T45" i="6"/>
  <c r="U45" i="6"/>
  <c r="V45" i="6"/>
  <c r="W45" i="6"/>
  <c r="X45" i="6"/>
  <c r="Y45" i="6"/>
  <c r="Z45" i="6"/>
  <c r="AA45" i="6"/>
  <c r="AB45" i="6"/>
  <c r="AC45" i="6"/>
  <c r="AD45" i="6"/>
  <c r="AE45" i="6"/>
  <c r="AF45" i="6"/>
  <c r="AG45" i="6"/>
  <c r="S46" i="6"/>
  <c r="T46" i="6"/>
  <c r="U46" i="6"/>
  <c r="V46" i="6"/>
  <c r="W46" i="6"/>
  <c r="X46" i="6"/>
  <c r="Y46" i="6"/>
  <c r="Z46" i="6"/>
  <c r="AA46" i="6"/>
  <c r="AB46" i="6"/>
  <c r="AC46" i="6"/>
  <c r="AD46" i="6"/>
  <c r="AE46" i="6"/>
  <c r="AF46" i="6"/>
  <c r="AG46" i="6"/>
  <c r="S47" i="6"/>
  <c r="T47" i="6"/>
  <c r="U47" i="6"/>
  <c r="V47" i="6"/>
  <c r="W47" i="6"/>
  <c r="X47" i="6"/>
  <c r="Y47" i="6"/>
  <c r="Z47" i="6"/>
  <c r="AA47" i="6"/>
  <c r="AB47" i="6"/>
  <c r="AC47" i="6"/>
  <c r="AD47" i="6"/>
  <c r="AE47" i="6"/>
  <c r="AF47" i="6"/>
  <c r="AG47" i="6"/>
  <c r="S48" i="6"/>
  <c r="T48" i="6"/>
  <c r="U48" i="6"/>
  <c r="V48" i="6"/>
  <c r="W48" i="6"/>
  <c r="X48" i="6"/>
  <c r="Y48" i="6"/>
  <c r="Z48" i="6"/>
  <c r="AA48" i="6"/>
  <c r="AB48" i="6"/>
  <c r="AC48" i="6"/>
  <c r="AD48" i="6"/>
  <c r="AE48" i="6"/>
  <c r="AF48" i="6"/>
  <c r="AG48" i="6"/>
  <c r="S49" i="6"/>
  <c r="T49" i="6"/>
  <c r="U49" i="6"/>
  <c r="V49" i="6"/>
  <c r="W49" i="6"/>
  <c r="X49" i="6"/>
  <c r="Y49" i="6"/>
  <c r="Z49" i="6"/>
  <c r="AA49" i="6"/>
  <c r="AB49" i="6"/>
  <c r="AC49" i="6"/>
  <c r="AD49" i="6"/>
  <c r="AE49" i="6"/>
  <c r="AF49" i="6"/>
  <c r="AG49" i="6"/>
  <c r="S50" i="6"/>
  <c r="T50" i="6"/>
  <c r="U50" i="6"/>
  <c r="V50" i="6"/>
  <c r="W50" i="6"/>
  <c r="X50" i="6"/>
  <c r="Y50" i="6"/>
  <c r="Z50" i="6"/>
  <c r="AA50" i="6"/>
  <c r="AB50" i="6"/>
  <c r="AC50" i="6"/>
  <c r="AD50" i="6"/>
  <c r="AE50" i="6"/>
  <c r="AF50" i="6"/>
  <c r="AG50" i="6"/>
  <c r="S51" i="6"/>
  <c r="T51" i="6"/>
  <c r="U51" i="6"/>
  <c r="V51" i="6"/>
  <c r="W51" i="6"/>
  <c r="X51" i="6"/>
  <c r="Y51" i="6"/>
  <c r="Z51" i="6"/>
  <c r="AA51" i="6"/>
  <c r="AB51" i="6"/>
  <c r="AC51" i="6"/>
  <c r="AD51" i="6"/>
  <c r="AE51" i="6"/>
  <c r="AF51" i="6"/>
  <c r="AG51" i="6"/>
  <c r="S52" i="6"/>
  <c r="T52" i="6"/>
  <c r="U52" i="6"/>
  <c r="V52" i="6"/>
  <c r="W52" i="6"/>
  <c r="X52" i="6"/>
  <c r="Y52" i="6"/>
  <c r="Z52" i="6"/>
  <c r="AA52" i="6"/>
  <c r="AB52" i="6"/>
  <c r="AC52" i="6"/>
  <c r="AD52" i="6"/>
  <c r="AE52" i="6"/>
  <c r="AF52" i="6"/>
  <c r="AG52" i="6"/>
  <c r="S53" i="6"/>
  <c r="T53" i="6"/>
  <c r="U53" i="6"/>
  <c r="V53" i="6"/>
  <c r="W53" i="6"/>
  <c r="X53" i="6"/>
  <c r="Y53" i="6"/>
  <c r="Z53" i="6"/>
  <c r="AA53" i="6"/>
  <c r="AB53" i="6"/>
  <c r="AC53" i="6"/>
  <c r="AD53" i="6"/>
  <c r="AE53" i="6"/>
  <c r="AF53" i="6"/>
  <c r="AG53" i="6"/>
  <c r="S54" i="6"/>
  <c r="T54" i="6"/>
  <c r="U54" i="6"/>
  <c r="V54" i="6"/>
  <c r="W54" i="6"/>
  <c r="X54" i="6"/>
  <c r="Y54" i="6"/>
  <c r="Z54" i="6"/>
  <c r="AA54" i="6"/>
  <c r="AB54" i="6"/>
  <c r="AC54" i="6"/>
  <c r="AD54" i="6"/>
  <c r="AE54" i="6"/>
  <c r="AF54" i="6"/>
  <c r="AG54" i="6"/>
  <c r="S55" i="6"/>
  <c r="T55" i="6"/>
  <c r="U55" i="6"/>
  <c r="V55" i="6"/>
  <c r="W55" i="6"/>
  <c r="X55" i="6"/>
  <c r="Y55" i="6"/>
  <c r="Z55" i="6"/>
  <c r="AA55" i="6"/>
  <c r="AB55" i="6"/>
  <c r="AC55" i="6"/>
  <c r="AD55" i="6"/>
  <c r="AE55" i="6"/>
  <c r="AF55" i="6"/>
  <c r="AG55" i="6"/>
  <c r="S56" i="6"/>
  <c r="T56" i="6"/>
  <c r="U56" i="6"/>
  <c r="V56" i="6"/>
  <c r="W56" i="6"/>
  <c r="X56" i="6"/>
  <c r="Y56" i="6"/>
  <c r="Z56" i="6"/>
  <c r="AA56" i="6"/>
  <c r="AB56" i="6"/>
  <c r="AC56" i="6"/>
  <c r="AD56" i="6"/>
  <c r="AE56" i="6"/>
  <c r="AF56" i="6"/>
  <c r="AG56" i="6"/>
  <c r="S57" i="6"/>
  <c r="T57" i="6"/>
  <c r="U57" i="6"/>
  <c r="V57" i="6"/>
  <c r="W57" i="6"/>
  <c r="X57" i="6"/>
  <c r="Y57" i="6"/>
  <c r="Z57" i="6"/>
  <c r="AA57" i="6"/>
  <c r="AB57" i="6"/>
  <c r="AC57" i="6"/>
  <c r="AD57" i="6"/>
  <c r="AE57" i="6"/>
  <c r="AF57" i="6"/>
  <c r="AG57" i="6"/>
  <c r="S58" i="6"/>
  <c r="T58" i="6"/>
  <c r="U58" i="6"/>
  <c r="V58" i="6"/>
  <c r="W58" i="6"/>
  <c r="X58" i="6"/>
  <c r="Y58" i="6"/>
  <c r="Z58" i="6"/>
  <c r="AA58" i="6"/>
  <c r="AB58" i="6"/>
  <c r="AC58" i="6"/>
  <c r="AD58" i="6"/>
  <c r="AE58" i="6"/>
  <c r="AF58" i="6"/>
  <c r="AG58" i="6"/>
  <c r="S59" i="6"/>
  <c r="T59" i="6"/>
  <c r="U59" i="6"/>
  <c r="V59" i="6"/>
  <c r="W59" i="6"/>
  <c r="X59" i="6"/>
  <c r="Y59" i="6"/>
  <c r="Z59" i="6"/>
  <c r="AA59" i="6"/>
  <c r="AB59" i="6"/>
  <c r="AC59" i="6"/>
  <c r="AD59" i="6"/>
  <c r="AE59" i="6"/>
  <c r="AF59" i="6"/>
  <c r="AG59" i="6"/>
  <c r="S60" i="6"/>
  <c r="T60" i="6"/>
  <c r="U60" i="6"/>
  <c r="V60" i="6"/>
  <c r="W60" i="6"/>
  <c r="X60" i="6"/>
  <c r="Y60" i="6"/>
  <c r="Z60" i="6"/>
  <c r="AA60" i="6"/>
  <c r="AB60" i="6"/>
  <c r="AC60" i="6"/>
  <c r="AD60" i="6"/>
  <c r="AE60" i="6"/>
  <c r="AF60" i="6"/>
  <c r="AG60" i="6"/>
  <c r="S61" i="6"/>
  <c r="T61" i="6"/>
  <c r="U61" i="6"/>
  <c r="V61" i="6"/>
  <c r="W61" i="6"/>
  <c r="X61" i="6"/>
  <c r="Y61" i="6"/>
  <c r="Z61" i="6"/>
  <c r="AA61" i="6"/>
  <c r="AB61" i="6"/>
  <c r="AC61" i="6"/>
  <c r="AD61" i="6"/>
  <c r="AE61" i="6"/>
  <c r="AF61" i="6"/>
  <c r="AG61" i="6"/>
  <c r="S62" i="6"/>
  <c r="T62" i="6"/>
  <c r="U62" i="6"/>
  <c r="V62" i="6"/>
  <c r="W62" i="6"/>
  <c r="X62" i="6"/>
  <c r="Y62" i="6"/>
  <c r="Z62" i="6"/>
  <c r="AA62" i="6"/>
  <c r="AB62" i="6"/>
  <c r="AC62" i="6"/>
  <c r="AD62" i="6"/>
  <c r="AE62" i="6"/>
  <c r="AF62" i="6"/>
  <c r="AG62" i="6"/>
  <c r="S63" i="6"/>
  <c r="T63" i="6"/>
  <c r="U63" i="6"/>
  <c r="V63" i="6"/>
  <c r="W63" i="6"/>
  <c r="X63" i="6"/>
  <c r="Y63" i="6"/>
  <c r="Z63" i="6"/>
  <c r="AA63" i="6"/>
  <c r="AB63" i="6"/>
  <c r="AC63" i="6"/>
  <c r="AD63" i="6"/>
  <c r="AE63" i="6"/>
  <c r="AF63" i="6"/>
  <c r="AG63" i="6"/>
  <c r="S64" i="6"/>
  <c r="T64" i="6"/>
  <c r="U64" i="6"/>
  <c r="V64" i="6"/>
  <c r="W64" i="6"/>
  <c r="X64" i="6"/>
  <c r="Y64" i="6"/>
  <c r="Z64" i="6"/>
  <c r="AA64" i="6"/>
  <c r="AB64" i="6"/>
  <c r="AC64" i="6"/>
  <c r="AD64" i="6"/>
  <c r="AE64" i="6"/>
  <c r="AF64" i="6"/>
  <c r="AG64" i="6"/>
  <c r="S65" i="6"/>
  <c r="T65" i="6"/>
  <c r="U65" i="6"/>
  <c r="V65" i="6"/>
  <c r="W65" i="6"/>
  <c r="X65" i="6"/>
  <c r="Y65" i="6"/>
  <c r="Z65" i="6"/>
  <c r="AA65" i="6"/>
  <c r="AB65" i="6"/>
  <c r="AC65" i="6"/>
  <c r="AD65" i="6"/>
  <c r="AE65" i="6"/>
  <c r="AF65" i="6"/>
  <c r="AG65" i="6"/>
  <c r="S66" i="6"/>
  <c r="T66" i="6"/>
  <c r="U66" i="6"/>
  <c r="V66" i="6"/>
  <c r="W66" i="6"/>
  <c r="X66" i="6"/>
  <c r="Y66" i="6"/>
  <c r="Z66" i="6"/>
  <c r="AA66" i="6"/>
  <c r="AB66" i="6"/>
  <c r="AC66" i="6"/>
  <c r="AD66" i="6"/>
  <c r="AE66" i="6"/>
  <c r="AF66" i="6"/>
  <c r="AG66" i="6"/>
  <c r="S67" i="6"/>
  <c r="T67" i="6"/>
  <c r="U67" i="6"/>
  <c r="V67" i="6"/>
  <c r="W67" i="6"/>
  <c r="X67" i="6"/>
  <c r="Y67" i="6"/>
  <c r="Z67" i="6"/>
  <c r="AA67" i="6"/>
  <c r="AB67" i="6"/>
  <c r="AC67" i="6"/>
  <c r="AD67" i="6"/>
  <c r="AE67" i="6"/>
  <c r="AF67" i="6"/>
  <c r="AG67" i="6"/>
  <c r="S68" i="6"/>
  <c r="T68" i="6"/>
  <c r="U68" i="6"/>
  <c r="V68" i="6"/>
  <c r="W68" i="6"/>
  <c r="X68" i="6"/>
  <c r="Y68" i="6"/>
  <c r="Z68" i="6"/>
  <c r="AA68" i="6"/>
  <c r="AB68" i="6"/>
  <c r="AC68" i="6"/>
  <c r="AD68" i="6"/>
  <c r="AE68" i="6"/>
  <c r="AF68" i="6"/>
  <c r="AG68" i="6"/>
  <c r="T4" i="6"/>
  <c r="U4" i="6"/>
  <c r="V4" i="6"/>
  <c r="W4" i="6"/>
  <c r="X4" i="6"/>
  <c r="Y4" i="6"/>
  <c r="Z4" i="6"/>
  <c r="AA4" i="6"/>
  <c r="AB4" i="6"/>
  <c r="AC4" i="6"/>
  <c r="AD4" i="6"/>
  <c r="AE4" i="6"/>
  <c r="AF4" i="6"/>
  <c r="AG4" i="6"/>
  <c r="S4" i="6"/>
  <c r="G5" i="6"/>
  <c r="H5" i="6"/>
  <c r="I5" i="6"/>
  <c r="J5" i="6"/>
  <c r="K5" i="6"/>
  <c r="L5" i="6"/>
  <c r="M5" i="6"/>
  <c r="N5" i="6"/>
  <c r="O5" i="6"/>
  <c r="P5" i="6"/>
  <c r="Q5" i="6"/>
  <c r="G6" i="6"/>
  <c r="H6" i="6"/>
  <c r="I6" i="6"/>
  <c r="J6" i="6"/>
  <c r="F6" i="7" s="1"/>
  <c r="K6" i="6"/>
  <c r="L6" i="6"/>
  <c r="M6" i="6"/>
  <c r="N6" i="6"/>
  <c r="O6" i="6"/>
  <c r="P6" i="6"/>
  <c r="Q6" i="6"/>
  <c r="G7" i="6"/>
  <c r="H7" i="6"/>
  <c r="I7" i="6"/>
  <c r="J7" i="6"/>
  <c r="K7" i="6"/>
  <c r="L7" i="6"/>
  <c r="M7" i="6"/>
  <c r="N7" i="6"/>
  <c r="O7" i="6"/>
  <c r="P7" i="6"/>
  <c r="Q7" i="6"/>
  <c r="G8" i="6"/>
  <c r="H8" i="6"/>
  <c r="I8" i="6"/>
  <c r="J8" i="6"/>
  <c r="K8" i="6"/>
  <c r="L8" i="6"/>
  <c r="M8" i="6"/>
  <c r="N8" i="6"/>
  <c r="O8" i="6"/>
  <c r="P8" i="6"/>
  <c r="Q8" i="6"/>
  <c r="G9" i="6"/>
  <c r="H9" i="6"/>
  <c r="I9" i="6"/>
  <c r="J9" i="6"/>
  <c r="K9" i="6"/>
  <c r="L9" i="6"/>
  <c r="M9" i="6"/>
  <c r="N9" i="6"/>
  <c r="O9" i="6"/>
  <c r="P9" i="6"/>
  <c r="Q9" i="6"/>
  <c r="G10" i="6"/>
  <c r="H10" i="6"/>
  <c r="I10" i="6"/>
  <c r="J10" i="6"/>
  <c r="K10" i="6"/>
  <c r="L10" i="6"/>
  <c r="M10" i="6"/>
  <c r="N10" i="6"/>
  <c r="O10" i="6"/>
  <c r="P10" i="6"/>
  <c r="Q10" i="6"/>
  <c r="G11" i="6"/>
  <c r="H11" i="6"/>
  <c r="I11" i="6"/>
  <c r="J11" i="6"/>
  <c r="F11" i="7" s="1"/>
  <c r="K11" i="6"/>
  <c r="L11" i="6"/>
  <c r="M11" i="6"/>
  <c r="N11" i="6"/>
  <c r="O11" i="6"/>
  <c r="P11" i="6"/>
  <c r="Q11" i="6"/>
  <c r="G12" i="6"/>
  <c r="H12" i="6"/>
  <c r="I12" i="6"/>
  <c r="J12" i="6"/>
  <c r="K12" i="6"/>
  <c r="L12" i="6"/>
  <c r="M12" i="6"/>
  <c r="N12" i="6"/>
  <c r="O12" i="6"/>
  <c r="P12" i="6"/>
  <c r="Q12" i="6"/>
  <c r="G13" i="6"/>
  <c r="H13" i="6"/>
  <c r="I13" i="6"/>
  <c r="J13" i="6"/>
  <c r="K13" i="6"/>
  <c r="L13" i="6"/>
  <c r="M13" i="6"/>
  <c r="N13" i="6"/>
  <c r="O13" i="6"/>
  <c r="P13" i="6"/>
  <c r="Q13" i="6"/>
  <c r="G14" i="6"/>
  <c r="H14" i="6"/>
  <c r="I14" i="6"/>
  <c r="J14" i="6"/>
  <c r="K14" i="6"/>
  <c r="L14" i="6"/>
  <c r="M14" i="6"/>
  <c r="N14" i="6"/>
  <c r="O14" i="6"/>
  <c r="P14" i="6"/>
  <c r="Q14" i="6"/>
  <c r="G15" i="6"/>
  <c r="H15" i="6"/>
  <c r="I15" i="6"/>
  <c r="J15" i="6"/>
  <c r="K15" i="6"/>
  <c r="L15" i="6"/>
  <c r="M15" i="6"/>
  <c r="N15" i="6"/>
  <c r="O15" i="6"/>
  <c r="P15" i="6"/>
  <c r="Q15" i="6"/>
  <c r="G16" i="6"/>
  <c r="H16" i="6"/>
  <c r="I16" i="6"/>
  <c r="J16" i="6"/>
  <c r="K16" i="6"/>
  <c r="L16" i="6"/>
  <c r="M16" i="6"/>
  <c r="N16" i="6"/>
  <c r="O16" i="6"/>
  <c r="P16" i="6"/>
  <c r="Q16" i="6"/>
  <c r="G17" i="6"/>
  <c r="H17" i="6"/>
  <c r="I17" i="6"/>
  <c r="J17" i="6"/>
  <c r="K17" i="6"/>
  <c r="L17" i="6"/>
  <c r="M17" i="6"/>
  <c r="N17" i="6"/>
  <c r="O17" i="6"/>
  <c r="P17" i="6"/>
  <c r="Q17" i="6"/>
  <c r="G18" i="6"/>
  <c r="H18" i="6"/>
  <c r="I18" i="6"/>
  <c r="J18" i="6"/>
  <c r="K18" i="6"/>
  <c r="L18" i="6"/>
  <c r="M18" i="6"/>
  <c r="N18" i="6"/>
  <c r="O18" i="6"/>
  <c r="P18" i="6"/>
  <c r="Q18" i="6"/>
  <c r="G19" i="6"/>
  <c r="H19" i="6"/>
  <c r="I19" i="6"/>
  <c r="J19" i="6"/>
  <c r="K19" i="6"/>
  <c r="L19" i="6"/>
  <c r="M19" i="6"/>
  <c r="N19" i="6"/>
  <c r="O19" i="6"/>
  <c r="P19" i="6"/>
  <c r="Q19" i="6"/>
  <c r="G20" i="6"/>
  <c r="H20" i="6"/>
  <c r="I20" i="6"/>
  <c r="J20" i="6"/>
  <c r="K20" i="6"/>
  <c r="L20" i="6"/>
  <c r="M20" i="6"/>
  <c r="N20" i="6"/>
  <c r="O20" i="6"/>
  <c r="P20" i="6"/>
  <c r="Q20" i="6"/>
  <c r="G21" i="6"/>
  <c r="H21" i="6"/>
  <c r="I21" i="6"/>
  <c r="J21" i="6"/>
  <c r="K21" i="6"/>
  <c r="L21" i="6"/>
  <c r="M21" i="6"/>
  <c r="N21" i="6"/>
  <c r="O21" i="6"/>
  <c r="P21" i="6"/>
  <c r="Q21" i="6"/>
  <c r="G22" i="6"/>
  <c r="H22" i="6"/>
  <c r="I22" i="6"/>
  <c r="J22" i="6"/>
  <c r="K22" i="6"/>
  <c r="L22" i="6"/>
  <c r="M22" i="6"/>
  <c r="N22" i="6"/>
  <c r="O22" i="6"/>
  <c r="P22" i="6"/>
  <c r="Q22" i="6"/>
  <c r="G23" i="6"/>
  <c r="H23" i="6"/>
  <c r="I23" i="6"/>
  <c r="J23" i="6"/>
  <c r="K23" i="6"/>
  <c r="L23" i="6"/>
  <c r="M23" i="6"/>
  <c r="N23" i="6"/>
  <c r="O23" i="6"/>
  <c r="P23" i="6"/>
  <c r="Q23" i="6"/>
  <c r="G24" i="6"/>
  <c r="H24" i="6"/>
  <c r="I24" i="6"/>
  <c r="J24" i="6"/>
  <c r="K24" i="6"/>
  <c r="L24" i="6"/>
  <c r="M24" i="6"/>
  <c r="N24" i="6"/>
  <c r="O24" i="6"/>
  <c r="P24" i="6"/>
  <c r="Q24" i="6"/>
  <c r="G25" i="6"/>
  <c r="H25" i="6"/>
  <c r="I25" i="6"/>
  <c r="J25" i="6"/>
  <c r="K25" i="6"/>
  <c r="L25" i="6"/>
  <c r="M25" i="6"/>
  <c r="N25" i="6"/>
  <c r="O25" i="6"/>
  <c r="P25" i="6"/>
  <c r="Q25" i="6"/>
  <c r="G26" i="6"/>
  <c r="H26" i="6"/>
  <c r="I26" i="6"/>
  <c r="J26" i="6"/>
  <c r="K26" i="6"/>
  <c r="L26" i="6"/>
  <c r="M26" i="6"/>
  <c r="N26" i="6"/>
  <c r="O26" i="6"/>
  <c r="P26" i="6"/>
  <c r="Q26" i="6"/>
  <c r="G27" i="6"/>
  <c r="H27" i="6"/>
  <c r="I27" i="6"/>
  <c r="J27" i="6"/>
  <c r="K27" i="6"/>
  <c r="L27" i="6"/>
  <c r="M27" i="6"/>
  <c r="N27" i="6"/>
  <c r="O27" i="6"/>
  <c r="P27" i="6"/>
  <c r="Q27" i="6"/>
  <c r="G28" i="6"/>
  <c r="H28" i="6"/>
  <c r="I28" i="6"/>
  <c r="J28" i="6"/>
  <c r="K28" i="6"/>
  <c r="L28" i="6"/>
  <c r="M28" i="6"/>
  <c r="N28" i="6"/>
  <c r="O28" i="6"/>
  <c r="P28" i="6"/>
  <c r="Q28" i="6"/>
  <c r="G29" i="6"/>
  <c r="H29" i="6"/>
  <c r="I29" i="6"/>
  <c r="J29" i="6"/>
  <c r="K29" i="6"/>
  <c r="L29" i="6"/>
  <c r="M29" i="6"/>
  <c r="N29" i="6"/>
  <c r="O29" i="6"/>
  <c r="P29" i="6"/>
  <c r="Q29" i="6"/>
  <c r="G30" i="6"/>
  <c r="H30" i="6"/>
  <c r="I30" i="6"/>
  <c r="J30" i="6"/>
  <c r="K30" i="6"/>
  <c r="L30" i="6"/>
  <c r="M30" i="6"/>
  <c r="N30" i="6"/>
  <c r="O30" i="6"/>
  <c r="P30" i="6"/>
  <c r="Q30" i="6"/>
  <c r="G31" i="6"/>
  <c r="H31" i="6"/>
  <c r="I31" i="6"/>
  <c r="J31" i="6"/>
  <c r="K31" i="6"/>
  <c r="L31" i="6"/>
  <c r="M31" i="6"/>
  <c r="N31" i="6"/>
  <c r="O31" i="6"/>
  <c r="P31" i="6"/>
  <c r="Q31" i="6"/>
  <c r="G32" i="6"/>
  <c r="H32" i="6"/>
  <c r="I32" i="6"/>
  <c r="J32" i="6"/>
  <c r="K32" i="6"/>
  <c r="L32" i="6"/>
  <c r="M32" i="6"/>
  <c r="N32" i="6"/>
  <c r="O32" i="6"/>
  <c r="P32" i="6"/>
  <c r="Q32" i="6"/>
  <c r="G33" i="6"/>
  <c r="H33" i="6"/>
  <c r="I33" i="6"/>
  <c r="J33" i="6"/>
  <c r="K33" i="6"/>
  <c r="L33" i="6"/>
  <c r="M33" i="6"/>
  <c r="N33" i="6"/>
  <c r="O33" i="6"/>
  <c r="P33" i="6"/>
  <c r="Q33" i="6"/>
  <c r="G34" i="6"/>
  <c r="H34" i="6"/>
  <c r="I34" i="6"/>
  <c r="J34" i="6"/>
  <c r="K34" i="6"/>
  <c r="L34" i="6"/>
  <c r="M34" i="6"/>
  <c r="N34" i="6"/>
  <c r="O34" i="6"/>
  <c r="P34" i="6"/>
  <c r="Q34" i="6"/>
  <c r="G35" i="6"/>
  <c r="H35" i="6"/>
  <c r="I35" i="6"/>
  <c r="J35" i="6"/>
  <c r="K35" i="6"/>
  <c r="L35" i="6"/>
  <c r="M35" i="6"/>
  <c r="N35" i="6"/>
  <c r="O35" i="6"/>
  <c r="P35" i="6"/>
  <c r="Q35" i="6"/>
  <c r="G36" i="6"/>
  <c r="H36" i="6"/>
  <c r="I36" i="6"/>
  <c r="J36" i="6"/>
  <c r="K36" i="6"/>
  <c r="L36" i="6"/>
  <c r="M36" i="6"/>
  <c r="N36" i="6"/>
  <c r="O36" i="6"/>
  <c r="P36" i="6"/>
  <c r="Q36" i="6"/>
  <c r="G37" i="6"/>
  <c r="H37" i="6"/>
  <c r="I37" i="6"/>
  <c r="J37" i="6"/>
  <c r="K37" i="6"/>
  <c r="L37" i="6"/>
  <c r="M37" i="6"/>
  <c r="N37" i="6"/>
  <c r="O37" i="6"/>
  <c r="P37" i="6"/>
  <c r="Q37" i="6"/>
  <c r="G38" i="6"/>
  <c r="H38" i="6"/>
  <c r="I38" i="6"/>
  <c r="J38" i="6"/>
  <c r="K38" i="6"/>
  <c r="L38" i="6"/>
  <c r="M38" i="6"/>
  <c r="N38" i="6"/>
  <c r="O38" i="6"/>
  <c r="P38" i="6"/>
  <c r="Q38" i="6"/>
  <c r="G39" i="6"/>
  <c r="H39" i="6"/>
  <c r="I39" i="6"/>
  <c r="J39" i="6"/>
  <c r="K39" i="6"/>
  <c r="L39" i="6"/>
  <c r="M39" i="6"/>
  <c r="N39" i="6"/>
  <c r="O39" i="6"/>
  <c r="P39" i="6"/>
  <c r="Q39" i="6"/>
  <c r="G40" i="6"/>
  <c r="H40" i="6"/>
  <c r="I40" i="6"/>
  <c r="J40" i="6"/>
  <c r="K40" i="6"/>
  <c r="L40" i="6"/>
  <c r="M40" i="6"/>
  <c r="N40" i="6"/>
  <c r="O40" i="6"/>
  <c r="P40" i="6"/>
  <c r="Q40" i="6"/>
  <c r="G41" i="6"/>
  <c r="H41" i="6"/>
  <c r="I41" i="6"/>
  <c r="J41" i="6"/>
  <c r="K41" i="6"/>
  <c r="L41" i="6"/>
  <c r="M41" i="6"/>
  <c r="N41" i="6"/>
  <c r="O41" i="6"/>
  <c r="P41" i="6"/>
  <c r="Q41" i="6"/>
  <c r="G42" i="6"/>
  <c r="H42" i="6"/>
  <c r="I42" i="6"/>
  <c r="J42" i="6"/>
  <c r="K42" i="6"/>
  <c r="L42" i="6"/>
  <c r="M42" i="6"/>
  <c r="N42" i="6"/>
  <c r="O42" i="6"/>
  <c r="P42" i="6"/>
  <c r="Q42" i="6"/>
  <c r="G43" i="6"/>
  <c r="H43" i="6"/>
  <c r="I43" i="6"/>
  <c r="J43" i="6"/>
  <c r="K43" i="6"/>
  <c r="L43" i="6"/>
  <c r="M43" i="6"/>
  <c r="N43" i="6"/>
  <c r="O43" i="6"/>
  <c r="P43" i="6"/>
  <c r="Q43" i="6"/>
  <c r="G44" i="6"/>
  <c r="H44" i="6"/>
  <c r="I44" i="6"/>
  <c r="J44" i="6"/>
  <c r="K44" i="6"/>
  <c r="L44" i="6"/>
  <c r="M44" i="6"/>
  <c r="N44" i="6"/>
  <c r="O44" i="6"/>
  <c r="P44" i="6"/>
  <c r="Q44" i="6"/>
  <c r="G45" i="6"/>
  <c r="H45" i="6"/>
  <c r="I45" i="6"/>
  <c r="J45" i="6"/>
  <c r="K45" i="6"/>
  <c r="L45" i="6"/>
  <c r="M45" i="6"/>
  <c r="N45" i="6"/>
  <c r="O45" i="6"/>
  <c r="P45" i="6"/>
  <c r="Q45" i="6"/>
  <c r="G46" i="6"/>
  <c r="H46" i="6"/>
  <c r="I46" i="6"/>
  <c r="J46" i="6"/>
  <c r="K46" i="6"/>
  <c r="L46" i="6"/>
  <c r="M46" i="6"/>
  <c r="N46" i="6"/>
  <c r="O46" i="6"/>
  <c r="P46" i="6"/>
  <c r="Q46" i="6"/>
  <c r="G47" i="6"/>
  <c r="H47" i="6"/>
  <c r="I47" i="6"/>
  <c r="J47" i="6"/>
  <c r="K47" i="6"/>
  <c r="L47" i="6"/>
  <c r="M47" i="6"/>
  <c r="N47" i="6"/>
  <c r="O47" i="6"/>
  <c r="P47" i="6"/>
  <c r="Q47" i="6"/>
  <c r="G48" i="6"/>
  <c r="H48" i="6"/>
  <c r="I48" i="6"/>
  <c r="J48" i="6"/>
  <c r="K48" i="6"/>
  <c r="L48" i="6"/>
  <c r="M48" i="6"/>
  <c r="N48" i="6"/>
  <c r="O48" i="6"/>
  <c r="P48" i="6"/>
  <c r="Q48" i="6"/>
  <c r="G49" i="6"/>
  <c r="H49" i="6"/>
  <c r="I49" i="6"/>
  <c r="J49" i="6"/>
  <c r="K49" i="6"/>
  <c r="L49" i="6"/>
  <c r="M49" i="6"/>
  <c r="N49" i="6"/>
  <c r="O49" i="6"/>
  <c r="P49" i="6"/>
  <c r="Q49" i="6"/>
  <c r="G50" i="6"/>
  <c r="H50" i="6"/>
  <c r="I50" i="6"/>
  <c r="J50" i="6"/>
  <c r="K50" i="6"/>
  <c r="L50" i="6"/>
  <c r="M50" i="6"/>
  <c r="N50" i="6"/>
  <c r="O50" i="6"/>
  <c r="P50" i="6"/>
  <c r="Q50" i="6"/>
  <c r="G51" i="6"/>
  <c r="H51" i="6"/>
  <c r="I51" i="6"/>
  <c r="J51" i="6"/>
  <c r="K51" i="6"/>
  <c r="L51" i="6"/>
  <c r="M51" i="6"/>
  <c r="N51" i="6"/>
  <c r="O51" i="6"/>
  <c r="P51" i="6"/>
  <c r="Q51" i="6"/>
  <c r="G52" i="6"/>
  <c r="H52" i="6"/>
  <c r="I52" i="6"/>
  <c r="J52" i="6"/>
  <c r="K52" i="6"/>
  <c r="L52" i="6"/>
  <c r="M52" i="6"/>
  <c r="N52" i="6"/>
  <c r="O52" i="6"/>
  <c r="P52" i="6"/>
  <c r="Q52" i="6"/>
  <c r="G53" i="6"/>
  <c r="H53" i="6"/>
  <c r="I53" i="6"/>
  <c r="J53" i="6"/>
  <c r="K53" i="6"/>
  <c r="L53" i="6"/>
  <c r="M53" i="6"/>
  <c r="N53" i="6"/>
  <c r="O53" i="6"/>
  <c r="P53" i="6"/>
  <c r="Q53" i="6"/>
  <c r="G54" i="6"/>
  <c r="H54" i="6"/>
  <c r="I54" i="6"/>
  <c r="J54" i="6"/>
  <c r="K54" i="6"/>
  <c r="L54" i="6"/>
  <c r="M54" i="6"/>
  <c r="N54" i="6"/>
  <c r="O54" i="6"/>
  <c r="P54" i="6"/>
  <c r="Q54" i="6"/>
  <c r="G55" i="6"/>
  <c r="H55" i="6"/>
  <c r="I55" i="6"/>
  <c r="J55" i="6"/>
  <c r="K55" i="6"/>
  <c r="L55" i="6"/>
  <c r="M55" i="6"/>
  <c r="N55" i="6"/>
  <c r="O55" i="6"/>
  <c r="P55" i="6"/>
  <c r="Q55" i="6"/>
  <c r="G56" i="6"/>
  <c r="H56" i="6"/>
  <c r="I56" i="6"/>
  <c r="J56" i="6"/>
  <c r="K56" i="6"/>
  <c r="L56" i="6"/>
  <c r="M56" i="6"/>
  <c r="N56" i="6"/>
  <c r="O56" i="6"/>
  <c r="P56" i="6"/>
  <c r="Q56" i="6"/>
  <c r="G57" i="6"/>
  <c r="H57" i="6"/>
  <c r="I57" i="6"/>
  <c r="J57" i="6"/>
  <c r="K57" i="6"/>
  <c r="L57" i="6"/>
  <c r="M57" i="6"/>
  <c r="N57" i="6"/>
  <c r="O57" i="6"/>
  <c r="P57" i="6"/>
  <c r="Q57" i="6"/>
  <c r="G58" i="6"/>
  <c r="H58" i="6"/>
  <c r="I58" i="6"/>
  <c r="J58" i="6"/>
  <c r="K58" i="6"/>
  <c r="L58" i="6"/>
  <c r="M58" i="6"/>
  <c r="N58" i="6"/>
  <c r="O58" i="6"/>
  <c r="P58" i="6"/>
  <c r="Q58" i="6"/>
  <c r="G59" i="6"/>
  <c r="H59" i="6"/>
  <c r="I59" i="6"/>
  <c r="J59" i="6"/>
  <c r="K59" i="6"/>
  <c r="L59" i="6"/>
  <c r="M59" i="6"/>
  <c r="N59" i="6"/>
  <c r="O59" i="6"/>
  <c r="P59" i="6"/>
  <c r="Q59" i="6"/>
  <c r="G60" i="6"/>
  <c r="H60" i="6"/>
  <c r="I60" i="6"/>
  <c r="J60" i="6"/>
  <c r="K60" i="6"/>
  <c r="L60" i="6"/>
  <c r="M60" i="6"/>
  <c r="N60" i="6"/>
  <c r="O60" i="6"/>
  <c r="P60" i="6"/>
  <c r="Q60" i="6"/>
  <c r="G61" i="6"/>
  <c r="H61" i="6"/>
  <c r="I61" i="6"/>
  <c r="J61" i="6"/>
  <c r="K61" i="6"/>
  <c r="L61" i="6"/>
  <c r="M61" i="6"/>
  <c r="N61" i="6"/>
  <c r="O61" i="6"/>
  <c r="P61" i="6"/>
  <c r="Q61" i="6"/>
  <c r="G62" i="6"/>
  <c r="H62" i="6"/>
  <c r="I62" i="6"/>
  <c r="J62" i="6"/>
  <c r="K62" i="6"/>
  <c r="L62" i="6"/>
  <c r="M62" i="6"/>
  <c r="N62" i="6"/>
  <c r="O62" i="6"/>
  <c r="P62" i="6"/>
  <c r="Q62" i="6"/>
  <c r="G63" i="6"/>
  <c r="H63" i="6"/>
  <c r="I63" i="6"/>
  <c r="J63" i="6"/>
  <c r="K63" i="6"/>
  <c r="L63" i="6"/>
  <c r="M63" i="6"/>
  <c r="N63" i="6"/>
  <c r="O63" i="6"/>
  <c r="P63" i="6"/>
  <c r="Q63" i="6"/>
  <c r="G64" i="6"/>
  <c r="H64" i="6"/>
  <c r="I64" i="6"/>
  <c r="J64" i="6"/>
  <c r="K64" i="6"/>
  <c r="L64" i="6"/>
  <c r="M64" i="6"/>
  <c r="N64" i="6"/>
  <c r="O64" i="6"/>
  <c r="P64" i="6"/>
  <c r="Q64" i="6"/>
  <c r="G65" i="6"/>
  <c r="H65" i="6"/>
  <c r="I65" i="6"/>
  <c r="J65" i="6"/>
  <c r="K65" i="6"/>
  <c r="L65" i="6"/>
  <c r="M65" i="6"/>
  <c r="N65" i="6"/>
  <c r="O65" i="6"/>
  <c r="P65" i="6"/>
  <c r="Q65" i="6"/>
  <c r="G66" i="6"/>
  <c r="H66" i="6"/>
  <c r="I66" i="6"/>
  <c r="J66" i="6"/>
  <c r="K66" i="6"/>
  <c r="L66" i="6"/>
  <c r="M66" i="6"/>
  <c r="N66" i="6"/>
  <c r="O66" i="6"/>
  <c r="P66" i="6"/>
  <c r="Q66" i="6"/>
  <c r="G67" i="6"/>
  <c r="H67" i="6"/>
  <c r="I67" i="6"/>
  <c r="J67" i="6"/>
  <c r="K67" i="6"/>
  <c r="L67" i="6"/>
  <c r="M67" i="6"/>
  <c r="N67" i="6"/>
  <c r="O67" i="6"/>
  <c r="P67" i="6"/>
  <c r="Q67" i="6"/>
  <c r="G68" i="6"/>
  <c r="H68" i="6"/>
  <c r="I68" i="6"/>
  <c r="J68" i="6"/>
  <c r="K68" i="6"/>
  <c r="L68" i="6"/>
  <c r="M68" i="6"/>
  <c r="N68" i="6"/>
  <c r="O68" i="6"/>
  <c r="P68" i="6"/>
  <c r="Q68" i="6"/>
  <c r="H4" i="6"/>
  <c r="I4" i="6"/>
  <c r="J4" i="6"/>
  <c r="K4" i="6"/>
  <c r="L4" i="6"/>
  <c r="M4" i="6"/>
  <c r="N4" i="6"/>
  <c r="O4" i="6"/>
  <c r="P4" i="6"/>
  <c r="Q4" i="6"/>
  <c r="B5" i="6"/>
  <c r="C5" i="6"/>
  <c r="D5" i="6"/>
  <c r="E5" i="6"/>
  <c r="B6" i="6"/>
  <c r="C6" i="6"/>
  <c r="D6" i="6"/>
  <c r="E6" i="6"/>
  <c r="B7" i="6"/>
  <c r="C7" i="6"/>
  <c r="D7" i="6"/>
  <c r="E7" i="6"/>
  <c r="B8" i="6"/>
  <c r="C8" i="6"/>
  <c r="D8" i="6"/>
  <c r="E8" i="6"/>
  <c r="B9" i="6"/>
  <c r="C9" i="6"/>
  <c r="D9" i="6"/>
  <c r="E9" i="6"/>
  <c r="B10" i="6"/>
  <c r="C10" i="6"/>
  <c r="D10" i="6"/>
  <c r="E10" i="6"/>
  <c r="B11" i="6"/>
  <c r="C11" i="6"/>
  <c r="D11" i="6"/>
  <c r="E11" i="6"/>
  <c r="B12" i="6"/>
  <c r="C12" i="6"/>
  <c r="D12" i="6"/>
  <c r="E12" i="6"/>
  <c r="B13" i="6"/>
  <c r="C13" i="6"/>
  <c r="D13" i="6"/>
  <c r="E13" i="6"/>
  <c r="B14" i="6"/>
  <c r="C14" i="6"/>
  <c r="D14" i="6"/>
  <c r="E14" i="6"/>
  <c r="B15" i="6"/>
  <c r="C15" i="6"/>
  <c r="D15" i="6"/>
  <c r="E15" i="6"/>
  <c r="B16" i="6"/>
  <c r="C16" i="6"/>
  <c r="D16" i="6"/>
  <c r="E16" i="6"/>
  <c r="B17" i="6"/>
  <c r="C17" i="6"/>
  <c r="D17" i="6"/>
  <c r="E17" i="6"/>
  <c r="B18" i="6"/>
  <c r="C18" i="6"/>
  <c r="D18" i="6"/>
  <c r="E18" i="6"/>
  <c r="B19" i="6"/>
  <c r="C19" i="6"/>
  <c r="D19" i="6"/>
  <c r="E19" i="6"/>
  <c r="B20" i="6"/>
  <c r="C20" i="6"/>
  <c r="D20" i="6"/>
  <c r="E20" i="6"/>
  <c r="B21" i="6"/>
  <c r="C21" i="6"/>
  <c r="D21" i="6"/>
  <c r="E21" i="6"/>
  <c r="B22" i="6"/>
  <c r="C22" i="6"/>
  <c r="D22" i="6"/>
  <c r="E22" i="6"/>
  <c r="B23" i="6"/>
  <c r="C23" i="6"/>
  <c r="D23" i="6"/>
  <c r="E23" i="6"/>
  <c r="B24" i="6"/>
  <c r="C24" i="6"/>
  <c r="D24" i="6"/>
  <c r="E24" i="6"/>
  <c r="B25" i="6"/>
  <c r="C25" i="6"/>
  <c r="D25" i="6"/>
  <c r="E25" i="6"/>
  <c r="B26" i="6"/>
  <c r="C26" i="6"/>
  <c r="D26" i="6"/>
  <c r="E26" i="6"/>
  <c r="B27" i="6"/>
  <c r="C27" i="6"/>
  <c r="D27" i="6"/>
  <c r="E27" i="6"/>
  <c r="B28" i="6"/>
  <c r="C28" i="6"/>
  <c r="D28" i="6"/>
  <c r="E28" i="6"/>
  <c r="B29" i="6"/>
  <c r="C29" i="6"/>
  <c r="D29" i="6"/>
  <c r="E29" i="6"/>
  <c r="B30" i="6"/>
  <c r="C30" i="6"/>
  <c r="D30" i="6"/>
  <c r="E30" i="6"/>
  <c r="B31" i="6"/>
  <c r="C31" i="6"/>
  <c r="D31" i="6"/>
  <c r="E31" i="6"/>
  <c r="B32" i="6"/>
  <c r="C32" i="6"/>
  <c r="D32" i="6"/>
  <c r="E32" i="6"/>
  <c r="B33" i="6"/>
  <c r="C33" i="6"/>
  <c r="D33" i="6"/>
  <c r="E33" i="6"/>
  <c r="B34" i="6"/>
  <c r="C34" i="6"/>
  <c r="D34" i="6"/>
  <c r="E34" i="6"/>
  <c r="B35" i="6"/>
  <c r="C35" i="6"/>
  <c r="D35" i="6"/>
  <c r="E35" i="6"/>
  <c r="B36" i="6"/>
  <c r="C36" i="6"/>
  <c r="D36" i="6"/>
  <c r="E36" i="6"/>
  <c r="B37" i="6"/>
  <c r="C37" i="6"/>
  <c r="D37" i="6"/>
  <c r="E37" i="6"/>
  <c r="B38" i="6"/>
  <c r="C38" i="6"/>
  <c r="D38" i="6"/>
  <c r="E38" i="6"/>
  <c r="B39" i="6"/>
  <c r="C39" i="6"/>
  <c r="D39" i="6"/>
  <c r="E39" i="6"/>
  <c r="B40" i="6"/>
  <c r="C40" i="6"/>
  <c r="D40" i="6"/>
  <c r="E40" i="6"/>
  <c r="B41" i="6"/>
  <c r="C41" i="6"/>
  <c r="D41" i="6"/>
  <c r="E41" i="6"/>
  <c r="B42" i="6"/>
  <c r="C42" i="6"/>
  <c r="D42" i="6"/>
  <c r="E42" i="6"/>
  <c r="B43" i="6"/>
  <c r="C43" i="6"/>
  <c r="D43" i="6"/>
  <c r="E43" i="6"/>
  <c r="B44" i="6"/>
  <c r="C44" i="6"/>
  <c r="D44" i="6"/>
  <c r="E44" i="6"/>
  <c r="B45" i="6"/>
  <c r="C45" i="6"/>
  <c r="D45" i="6"/>
  <c r="E45" i="6"/>
  <c r="B46" i="6"/>
  <c r="C46" i="6"/>
  <c r="D46" i="6"/>
  <c r="E46" i="6"/>
  <c r="B47" i="6"/>
  <c r="C47" i="6"/>
  <c r="D47" i="6"/>
  <c r="E47" i="6"/>
  <c r="B48" i="6"/>
  <c r="C48" i="6"/>
  <c r="D48" i="6"/>
  <c r="E48" i="6"/>
  <c r="B49" i="6"/>
  <c r="C49" i="6"/>
  <c r="D49" i="6"/>
  <c r="E49" i="6"/>
  <c r="B50" i="6"/>
  <c r="C50" i="6"/>
  <c r="D50" i="6"/>
  <c r="E50" i="6"/>
  <c r="B51" i="6"/>
  <c r="C51" i="6"/>
  <c r="D51" i="6"/>
  <c r="E51" i="6"/>
  <c r="B52" i="6"/>
  <c r="C52" i="6"/>
  <c r="D52" i="6"/>
  <c r="E52" i="6"/>
  <c r="B53" i="6"/>
  <c r="C53" i="6"/>
  <c r="D53" i="6"/>
  <c r="E53" i="6"/>
  <c r="B54" i="6"/>
  <c r="C54" i="6"/>
  <c r="D54" i="6"/>
  <c r="E54" i="6"/>
  <c r="B55" i="6"/>
  <c r="C55" i="6"/>
  <c r="D55" i="6"/>
  <c r="E55" i="6"/>
  <c r="B56" i="6"/>
  <c r="C56" i="6"/>
  <c r="D56" i="6"/>
  <c r="E56" i="6"/>
  <c r="B57" i="6"/>
  <c r="C57" i="6"/>
  <c r="D57" i="6"/>
  <c r="E57" i="6"/>
  <c r="B58" i="6"/>
  <c r="C58" i="6"/>
  <c r="D58" i="6"/>
  <c r="E58" i="6"/>
  <c r="B59" i="6"/>
  <c r="C59" i="6"/>
  <c r="D59" i="6"/>
  <c r="E59" i="6"/>
  <c r="B60" i="6"/>
  <c r="C60" i="6"/>
  <c r="D60" i="6"/>
  <c r="E60" i="6"/>
  <c r="B61" i="6"/>
  <c r="C61" i="6"/>
  <c r="D61" i="6"/>
  <c r="E61" i="6"/>
  <c r="B62" i="6"/>
  <c r="C62" i="6"/>
  <c r="D62" i="6"/>
  <c r="E62" i="6"/>
  <c r="B63" i="6"/>
  <c r="C63" i="6"/>
  <c r="D63" i="6"/>
  <c r="E63" i="6"/>
  <c r="B64" i="6"/>
  <c r="C64" i="6"/>
  <c r="D64" i="6"/>
  <c r="E64" i="6"/>
  <c r="B65" i="6"/>
  <c r="C65" i="6"/>
  <c r="D65" i="6"/>
  <c r="E65" i="6"/>
  <c r="B66" i="6"/>
  <c r="C66" i="6"/>
  <c r="D66" i="6"/>
  <c r="E66" i="6"/>
  <c r="B67" i="6"/>
  <c r="C67" i="6"/>
  <c r="D67" i="6"/>
  <c r="E67" i="6"/>
  <c r="B68" i="6"/>
  <c r="C68" i="6"/>
  <c r="D68" i="6"/>
  <c r="E68" i="6"/>
  <c r="B4" i="6"/>
  <c r="E4" i="6"/>
  <c r="D4" i="6"/>
  <c r="C4" i="6"/>
  <c r="G4" i="6"/>
  <c r="BG8" i="2"/>
  <c r="BG9" i="2"/>
  <c r="BG10" i="2"/>
  <c r="BG11" i="2"/>
  <c r="BG12" i="2"/>
  <c r="BG13" i="2"/>
  <c r="BG14" i="2"/>
  <c r="BG15" i="2"/>
  <c r="BG16" i="2"/>
  <c r="BG17" i="2"/>
  <c r="BG18" i="2"/>
  <c r="BG19" i="2"/>
  <c r="BG20" i="2"/>
  <c r="BG21" i="2"/>
  <c r="BG22" i="2"/>
  <c r="BG23" i="2"/>
  <c r="BG24" i="2"/>
  <c r="BG25" i="2"/>
  <c r="BG26" i="2"/>
  <c r="BG27" i="2"/>
  <c r="BG28" i="2"/>
  <c r="BG29" i="2"/>
  <c r="BG30" i="2"/>
  <c r="BG31" i="2"/>
  <c r="BG32" i="2"/>
  <c r="BG33" i="2"/>
  <c r="BG34" i="2"/>
  <c r="BG35" i="2"/>
  <c r="BG36" i="2"/>
  <c r="BG37" i="2"/>
  <c r="BG38" i="2"/>
  <c r="BG39" i="2"/>
  <c r="BG40" i="2"/>
  <c r="BG41" i="2"/>
  <c r="BG42" i="2"/>
  <c r="BG43" i="2"/>
  <c r="BG44" i="2"/>
  <c r="BG45" i="2"/>
  <c r="BG46" i="2"/>
  <c r="BG47" i="2"/>
  <c r="BG48" i="2"/>
  <c r="BG49" i="2"/>
  <c r="BG50" i="2"/>
  <c r="BG51" i="2"/>
  <c r="BG52" i="2"/>
  <c r="BG53" i="2"/>
  <c r="BG54" i="2"/>
  <c r="BG55" i="2"/>
  <c r="BG56" i="2"/>
  <c r="BG57" i="2"/>
  <c r="BG58" i="2"/>
  <c r="BG59" i="2"/>
  <c r="F56" i="3" s="1"/>
  <c r="BG60" i="2"/>
  <c r="F90" i="3" s="1"/>
  <c r="BG61" i="2"/>
  <c r="BG62" i="2"/>
  <c r="BG63" i="2"/>
  <c r="BG64" i="2"/>
  <c r="BG65" i="2"/>
  <c r="BG66" i="2"/>
  <c r="BG67" i="2"/>
  <c r="BG68" i="2"/>
  <c r="BG69" i="2"/>
  <c r="BG70" i="2"/>
  <c r="BG71" i="2"/>
  <c r="BG7" i="2"/>
  <c r="L48" i="7"/>
  <c r="F20" i="7"/>
  <c r="L23" i="7"/>
  <c r="L34" i="7"/>
  <c r="L7" i="7"/>
  <c r="L15" i="7"/>
  <c r="F49" i="7"/>
  <c r="F55" i="7"/>
  <c r="F47" i="7"/>
  <c r="L6" i="7"/>
  <c r="L50" i="7"/>
  <c r="L54" i="7"/>
  <c r="L62" i="7"/>
  <c r="L66" i="7"/>
  <c r="E56" i="3"/>
  <c r="F77" i="3"/>
  <c r="F87" i="3"/>
  <c r="F45" i="3"/>
  <c r="E45" i="3"/>
  <c r="D45" i="3"/>
  <c r="E60" i="3"/>
  <c r="F60" i="3"/>
  <c r="D49" i="3"/>
  <c r="F86" i="3"/>
  <c r="E32" i="3"/>
  <c r="D32" i="3"/>
  <c r="E37" i="3"/>
  <c r="D37" i="3"/>
  <c r="E90" i="3"/>
  <c r="E74" i="3"/>
  <c r="D74" i="3"/>
  <c r="F74" i="3"/>
  <c r="F42" i="3"/>
  <c r="F57" i="3"/>
  <c r="E57" i="3"/>
  <c r="D57" i="3"/>
  <c r="D30" i="3"/>
  <c r="D56" i="3"/>
  <c r="D77" i="3"/>
  <c r="F97" i="3"/>
  <c r="E6" i="71"/>
  <c r="G8" i="19"/>
  <c r="E7" i="70"/>
  <c r="D97" i="3"/>
  <c r="F51" i="3"/>
  <c r="F100" i="3"/>
  <c r="G6" i="41"/>
  <c r="G6" i="48"/>
  <c r="E6" i="66"/>
  <c r="G8" i="69"/>
  <c r="G8" i="15"/>
  <c r="G8" i="41"/>
  <c r="E7" i="62"/>
  <c r="E7" i="17"/>
  <c r="E7" i="71"/>
  <c r="E7" i="65"/>
  <c r="E7" i="23"/>
  <c r="D90" i="3"/>
  <c r="E50" i="3"/>
  <c r="I23" i="7"/>
  <c r="I65" i="7"/>
  <c r="G64" i="3"/>
  <c r="G57" i="3"/>
  <c r="G35" i="3"/>
  <c r="G86" i="3"/>
  <c r="G42" i="3"/>
  <c r="G30" i="3"/>
  <c r="G78" i="3"/>
  <c r="G45" i="3"/>
  <c r="G59" i="3"/>
  <c r="G65" i="3"/>
  <c r="G82" i="3"/>
  <c r="G52" i="3"/>
  <c r="G56" i="3"/>
  <c r="G81" i="3"/>
  <c r="G53" i="3"/>
  <c r="G87" i="3"/>
  <c r="G38" i="3"/>
  <c r="G77" i="3"/>
  <c r="G71" i="3"/>
  <c r="G31" i="3"/>
  <c r="G72" i="3"/>
  <c r="G80" i="3"/>
  <c r="G60" i="3"/>
  <c r="G76" i="3"/>
  <c r="G83" i="3"/>
  <c r="G88" i="3"/>
  <c r="G43" i="3"/>
  <c r="G28" i="3"/>
  <c r="G70" i="3"/>
  <c r="G67" i="3"/>
  <c r="G79" i="3"/>
  <c r="G62" i="3"/>
  <c r="G92" i="3"/>
  <c r="G36" i="3"/>
  <c r="G50" i="3"/>
  <c r="G74" i="3"/>
  <c r="G44" i="3"/>
  <c r="G29" i="3"/>
  <c r="G90" i="3"/>
  <c r="G85" i="3"/>
  <c r="G8" i="78" l="1"/>
  <c r="E7" i="78"/>
  <c r="E65" i="3"/>
  <c r="D65" i="3"/>
  <c r="F73" i="3"/>
  <c r="E73" i="3"/>
  <c r="D73" i="3"/>
  <c r="E89" i="3"/>
  <c r="F89" i="3"/>
  <c r="D40" i="3"/>
  <c r="F40" i="3"/>
  <c r="E58" i="3"/>
  <c r="D58" i="3"/>
  <c r="G58" i="3"/>
  <c r="F58" i="3"/>
  <c r="E87" i="3"/>
  <c r="G6" i="10"/>
  <c r="G6" i="30"/>
  <c r="F21" i="7"/>
  <c r="F7" i="7"/>
  <c r="I50" i="7"/>
  <c r="E7" i="13"/>
  <c r="F17" i="7"/>
  <c r="E103" i="3"/>
  <c r="F78" i="3"/>
  <c r="F10" i="7"/>
  <c r="G8" i="4"/>
  <c r="G8" i="13"/>
  <c r="E7" i="15"/>
  <c r="G6" i="28"/>
  <c r="E8" i="37"/>
  <c r="G6" i="42"/>
  <c r="E8" i="50"/>
  <c r="G6" i="50"/>
  <c r="E6" i="52"/>
  <c r="G8" i="65"/>
  <c r="E31" i="3"/>
  <c r="F26" i="7"/>
  <c r="F33" i="7"/>
  <c r="G6" i="9"/>
  <c r="G6" i="13"/>
  <c r="E8" i="18"/>
  <c r="E7" i="24"/>
  <c r="G8" i="28"/>
  <c r="G8" i="32"/>
  <c r="E7" i="38"/>
  <c r="G8" i="46"/>
  <c r="G8" i="50"/>
  <c r="E6" i="55"/>
  <c r="G8" i="56"/>
  <c r="E7" i="59"/>
  <c r="E7" i="63"/>
  <c r="G6" i="64"/>
  <c r="E7" i="66"/>
  <c r="E7" i="76"/>
  <c r="D42" i="3"/>
  <c r="E86" i="3"/>
  <c r="E6" i="40"/>
  <c r="E7" i="48"/>
  <c r="E8" i="59"/>
  <c r="E7" i="67"/>
  <c r="D31" i="3"/>
  <c r="F5" i="7"/>
  <c r="E6" i="12"/>
  <c r="E7" i="40"/>
  <c r="E7" i="47"/>
  <c r="E7" i="54"/>
  <c r="F30" i="3"/>
  <c r="E78" i="3"/>
  <c r="D28" i="3"/>
  <c r="F64" i="3"/>
  <c r="F50" i="3"/>
  <c r="E59" i="3"/>
  <c r="L56" i="7"/>
  <c r="F13" i="7"/>
  <c r="F65" i="7"/>
  <c r="L32" i="7"/>
  <c r="D81" i="3"/>
  <c r="G6" i="67"/>
  <c r="E8" i="68"/>
  <c r="G6" i="33"/>
  <c r="G8" i="40"/>
  <c r="D72" i="3"/>
  <c r="I24" i="7"/>
  <c r="F27" i="7"/>
  <c r="E7" i="8"/>
  <c r="E8" i="23"/>
  <c r="E6" i="31"/>
  <c r="D64" i="3"/>
  <c r="F61" i="3"/>
  <c r="E83" i="3"/>
  <c r="F83" i="3"/>
  <c r="E8" i="11"/>
  <c r="E7" i="31"/>
  <c r="E6" i="37"/>
  <c r="E6" i="48"/>
  <c r="E7" i="52"/>
  <c r="G8" i="57"/>
  <c r="E6" i="62"/>
  <c r="F76" i="3"/>
  <c r="D35" i="3"/>
  <c r="E7" i="41"/>
  <c r="E76" i="3"/>
  <c r="F63" i="7"/>
  <c r="F53" i="7"/>
  <c r="F59" i="7"/>
  <c r="L40" i="7"/>
  <c r="F72" i="3"/>
  <c r="F16" i="7"/>
  <c r="F71" i="3"/>
  <c r="G8" i="9"/>
  <c r="G6" i="17"/>
  <c r="G6" i="29"/>
  <c r="G6" i="36"/>
  <c r="F32" i="7"/>
  <c r="F22" i="7"/>
  <c r="E8" i="17"/>
  <c r="G8" i="24"/>
  <c r="E8" i="49"/>
  <c r="F43" i="7"/>
  <c r="F38" i="7"/>
  <c r="E6" i="30"/>
  <c r="E7" i="45"/>
  <c r="G8" i="49"/>
  <c r="E7" i="56"/>
  <c r="G6" i="58"/>
  <c r="G8" i="66"/>
  <c r="E6" i="59"/>
  <c r="E8" i="63"/>
  <c r="G8" i="72"/>
  <c r="F43" i="3"/>
  <c r="F36" i="7"/>
  <c r="F67" i="3"/>
  <c r="E67" i="3"/>
  <c r="E7" i="20"/>
  <c r="E8" i="45"/>
  <c r="E6" i="54"/>
  <c r="G6" i="57"/>
  <c r="D83" i="3"/>
  <c r="F44" i="7"/>
  <c r="E6" i="9"/>
  <c r="E7" i="26"/>
  <c r="E6" i="36"/>
  <c r="E6" i="43"/>
  <c r="E7" i="44"/>
  <c r="G51" i="3"/>
  <c r="F82" i="3"/>
  <c r="D59" i="3"/>
  <c r="F29" i="7"/>
  <c r="F64" i="7"/>
  <c r="F54" i="7"/>
  <c r="E82" i="3"/>
  <c r="F39" i="7"/>
  <c r="F61" i="7"/>
  <c r="L19" i="7"/>
  <c r="E6" i="8"/>
  <c r="E8" i="9"/>
  <c r="G8" i="10"/>
  <c r="E6" i="11"/>
  <c r="E7" i="12"/>
  <c r="E8" i="13"/>
  <c r="G6" i="14"/>
  <c r="E6" i="15"/>
  <c r="E8" i="16"/>
  <c r="G6" i="16"/>
  <c r="G8" i="17"/>
  <c r="E6" i="18"/>
  <c r="G6" i="18"/>
  <c r="G8" i="18"/>
  <c r="E7" i="19"/>
  <c r="G8" i="20"/>
  <c r="E8" i="20"/>
  <c r="G8" i="23"/>
  <c r="G6" i="24"/>
  <c r="E7" i="25"/>
  <c r="E6" i="25"/>
  <c r="G6" i="25"/>
  <c r="E7" i="29"/>
  <c r="G8" i="29"/>
  <c r="E7" i="32"/>
  <c r="G6" i="32"/>
  <c r="E8" i="33"/>
  <c r="E6" i="35"/>
  <c r="E7" i="36"/>
  <c r="G8" i="37"/>
  <c r="G6" i="38"/>
  <c r="E7" i="39"/>
  <c r="G6" i="39"/>
  <c r="G6" i="40"/>
  <c r="E7" i="43"/>
  <c r="G8" i="44"/>
  <c r="G6" i="45"/>
  <c r="E7" i="46"/>
  <c r="G8" i="48"/>
  <c r="E6" i="49"/>
  <c r="E7" i="50"/>
  <c r="G8" i="51"/>
  <c r="G6" i="52"/>
  <c r="E7" i="53"/>
  <c r="E6" i="53"/>
  <c r="E8" i="54"/>
  <c r="G8" i="54"/>
  <c r="E6" i="56"/>
  <c r="E7" i="57"/>
  <c r="G8" i="58"/>
  <c r="G6" i="71"/>
  <c r="E7" i="69"/>
  <c r="E6" i="67"/>
  <c r="G8" i="71"/>
  <c r="G8" i="68"/>
  <c r="E8" i="71"/>
  <c r="G6" i="59"/>
  <c r="E7" i="61"/>
  <c r="G6" i="61"/>
  <c r="E8" i="62"/>
  <c r="E6" i="63"/>
  <c r="G8" i="64"/>
  <c r="E8" i="65"/>
  <c r="G6" i="65"/>
  <c r="E8" i="67"/>
  <c r="E6" i="72"/>
  <c r="E8" i="72"/>
  <c r="E47" i="3"/>
  <c r="D47" i="3"/>
  <c r="F47" i="3"/>
  <c r="F69" i="3"/>
  <c r="E69" i="3"/>
  <c r="D69" i="3"/>
  <c r="D41" i="3"/>
  <c r="F41" i="3"/>
  <c r="E41" i="3"/>
  <c r="D75" i="3"/>
  <c r="E75" i="3"/>
  <c r="F75" i="3"/>
  <c r="F54" i="3"/>
  <c r="E54" i="3"/>
  <c r="D54" i="3"/>
  <c r="E33" i="3"/>
  <c r="D33" i="3"/>
  <c r="F33" i="3"/>
  <c r="I22" i="7"/>
  <c r="I63" i="7"/>
  <c r="G6" i="23"/>
  <c r="G8" i="67"/>
  <c r="E8" i="32"/>
  <c r="I29" i="7"/>
  <c r="I62" i="7"/>
  <c r="I4" i="7"/>
  <c r="G8" i="11"/>
  <c r="E8" i="41"/>
  <c r="G6" i="46"/>
  <c r="G8" i="70"/>
  <c r="E6" i="14"/>
  <c r="G8" i="16"/>
  <c r="E8" i="25"/>
  <c r="E8" i="39"/>
  <c r="I36" i="7"/>
  <c r="I34" i="7"/>
  <c r="I35" i="7"/>
  <c r="I5" i="7"/>
  <c r="E49" i="3"/>
  <c r="G8" i="76"/>
  <c r="D55" i="3"/>
  <c r="E55" i="3"/>
  <c r="F55" i="3"/>
  <c r="I66" i="7"/>
  <c r="E8" i="8"/>
  <c r="G6" i="44"/>
  <c r="G6" i="51"/>
  <c r="E6" i="68"/>
  <c r="F101" i="3"/>
  <c r="F93" i="3"/>
  <c r="D93" i="3"/>
  <c r="E93" i="3"/>
  <c r="F84" i="3"/>
  <c r="E84" i="3"/>
  <c r="D84" i="3"/>
  <c r="E8" i="4"/>
  <c r="G8" i="25"/>
  <c r="G6" i="26"/>
  <c r="E8" i="28"/>
  <c r="E8" i="30"/>
  <c r="E8" i="31"/>
  <c r="E8" i="34"/>
  <c r="E8" i="35"/>
  <c r="G6" i="35"/>
  <c r="G8" i="39"/>
  <c r="G6" i="43"/>
  <c r="E6" i="44"/>
  <c r="E8" i="44"/>
  <c r="G6" i="47"/>
  <c r="E8" i="48"/>
  <c r="G6" i="49"/>
  <c r="E8" i="51"/>
  <c r="G8" i="53"/>
  <c r="G6" i="54"/>
  <c r="E8" i="55"/>
  <c r="E8" i="56"/>
  <c r="E6" i="58"/>
  <c r="G8" i="61"/>
  <c r="E6" i="65"/>
  <c r="E8" i="66"/>
  <c r="G6" i="66"/>
  <c r="D85" i="3"/>
  <c r="F85" i="3"/>
  <c r="I41" i="7"/>
  <c r="F70" i="3"/>
  <c r="D70" i="3"/>
  <c r="G8" i="22"/>
  <c r="E91" i="3"/>
  <c r="D91" i="3"/>
  <c r="E6" i="28"/>
  <c r="E6" i="32"/>
  <c r="E8" i="69"/>
  <c r="E6" i="61"/>
  <c r="G8" i="62"/>
  <c r="E7" i="64"/>
  <c r="I13" i="7"/>
  <c r="I42" i="7"/>
  <c r="I33" i="7"/>
  <c r="I16" i="7"/>
  <c r="I68" i="7"/>
  <c r="I7" i="7"/>
  <c r="I58" i="7"/>
  <c r="I44" i="7"/>
  <c r="I54" i="7"/>
  <c r="I32" i="7"/>
  <c r="I21" i="7"/>
  <c r="I25" i="7"/>
  <c r="I59" i="7"/>
  <c r="I14" i="7"/>
  <c r="I43" i="7"/>
  <c r="I60" i="7"/>
  <c r="I15" i="7"/>
  <c r="I10" i="7"/>
  <c r="I64" i="7"/>
  <c r="I26" i="7"/>
  <c r="I9" i="7"/>
  <c r="I8" i="7"/>
  <c r="I17" i="7"/>
  <c r="I61" i="7"/>
  <c r="I53" i="7"/>
  <c r="I47" i="7"/>
  <c r="I48" i="7"/>
  <c r="I37" i="7"/>
  <c r="I19" i="7"/>
  <c r="I30" i="7"/>
  <c r="I46" i="7"/>
  <c r="I20" i="7"/>
  <c r="I31" i="7"/>
  <c r="I6" i="7"/>
  <c r="I49" i="7"/>
  <c r="E6" i="24"/>
  <c r="E6" i="38"/>
  <c r="D63" i="3"/>
  <c r="G8" i="21"/>
  <c r="G6" i="69"/>
  <c r="I38" i="7"/>
  <c r="D92" i="3"/>
  <c r="E92" i="3"/>
  <c r="F92" i="3"/>
  <c r="E8" i="10"/>
  <c r="G8" i="35"/>
  <c r="E70" i="3"/>
  <c r="E68" i="3"/>
  <c r="D68" i="3"/>
  <c r="F68" i="3"/>
  <c r="D53" i="3"/>
  <c r="E53" i="3"/>
  <c r="F53" i="3"/>
  <c r="F32" i="3"/>
  <c r="G6" i="11"/>
  <c r="E8" i="26"/>
  <c r="G6" i="31"/>
  <c r="E6" i="39"/>
  <c r="E8" i="40"/>
  <c r="E6" i="46"/>
  <c r="E8" i="47"/>
  <c r="G6" i="56"/>
  <c r="I52" i="7"/>
  <c r="I67" i="7"/>
  <c r="E101" i="3"/>
  <c r="F63" i="3"/>
  <c r="D100" i="3"/>
  <c r="E100" i="3"/>
  <c r="E38" i="3"/>
  <c r="F38" i="3"/>
  <c r="D38" i="3"/>
  <c r="E6" i="4"/>
  <c r="G8" i="47"/>
  <c r="E7" i="49"/>
  <c r="G6" i="70"/>
  <c r="G6" i="62"/>
  <c r="D34" i="3"/>
  <c r="F34" i="3"/>
  <c r="G6" i="27"/>
  <c r="G8" i="31"/>
  <c r="G6" i="34"/>
  <c r="G8" i="38"/>
  <c r="E8" i="43"/>
  <c r="E40" i="3"/>
  <c r="E6" i="10"/>
  <c r="G8" i="36"/>
  <c r="E6" i="70"/>
  <c r="I51" i="7"/>
  <c r="E6" i="21"/>
  <c r="G8" i="30"/>
  <c r="G8" i="55"/>
  <c r="I57" i="7"/>
  <c r="I12" i="7"/>
  <c r="D102" i="3"/>
  <c r="F102" i="3"/>
  <c r="D48" i="3"/>
  <c r="F48" i="3"/>
  <c r="G6" i="20"/>
  <c r="E8" i="22"/>
  <c r="E8" i="29"/>
  <c r="E8" i="36"/>
  <c r="G8" i="45"/>
  <c r="G8" i="52"/>
  <c r="E85" i="3"/>
  <c r="G6" i="4"/>
  <c r="E8" i="46"/>
  <c r="E8" i="64"/>
  <c r="I39" i="7"/>
  <c r="I28" i="7"/>
  <c r="I27" i="7"/>
  <c r="F62" i="3"/>
  <c r="E62" i="3"/>
  <c r="F39" i="3"/>
  <c r="E39" i="3"/>
  <c r="D39" i="3"/>
  <c r="E8" i="14"/>
  <c r="G6" i="19"/>
  <c r="E8" i="27"/>
  <c r="I45" i="7"/>
  <c r="I55" i="7"/>
  <c r="E46" i="3"/>
  <c r="D46" i="3"/>
  <c r="I11" i="7"/>
  <c r="E71" i="3"/>
  <c r="E63" i="3"/>
  <c r="D89" i="3"/>
  <c r="D61" i="3"/>
  <c r="D52" i="3"/>
  <c r="E52" i="3"/>
  <c r="I56" i="7"/>
  <c r="I40" i="7"/>
  <c r="F49" i="3"/>
  <c r="D71" i="3"/>
  <c r="F8" i="7"/>
  <c r="F4" i="7"/>
  <c r="F31" i="7"/>
  <c r="F45" i="7"/>
  <c r="F14" i="7"/>
  <c r="F30" i="7"/>
  <c r="F12" i="7"/>
  <c r="F23" i="7"/>
  <c r="F37" i="7"/>
  <c r="F66" i="7"/>
  <c r="F19" i="7"/>
  <c r="F41" i="7"/>
  <c r="F62" i="7"/>
  <c r="F58" i="7"/>
  <c r="F15" i="7"/>
  <c r="F60" i="7"/>
  <c r="F67" i="7"/>
  <c r="F46" i="7"/>
  <c r="F51" i="7"/>
  <c r="F68" i="7"/>
  <c r="F56" i="7"/>
  <c r="F25" i="7"/>
  <c r="F40" i="7"/>
  <c r="F50" i="7"/>
  <c r="F34" i="7"/>
  <c r="F42" i="7"/>
  <c r="F28" i="7"/>
  <c r="F35" i="7"/>
  <c r="F48" i="7"/>
  <c r="F69" i="7"/>
  <c r="O69" i="7" s="1"/>
  <c r="F24" i="7"/>
  <c r="F9" i="7"/>
  <c r="F52" i="7"/>
  <c r="G6" i="55"/>
  <c r="E6" i="69"/>
  <c r="E6" i="78"/>
  <c r="F99" i="3"/>
  <c r="E99" i="3"/>
  <c r="L43" i="7"/>
  <c r="L37" i="7"/>
  <c r="L64" i="7"/>
  <c r="L31" i="7"/>
  <c r="L38" i="7"/>
  <c r="L5" i="7"/>
  <c r="L8" i="7"/>
  <c r="L35" i="7"/>
  <c r="L42" i="7"/>
  <c r="L20" i="7"/>
  <c r="L59" i="7"/>
  <c r="L46" i="7"/>
  <c r="E8" i="38"/>
  <c r="L28" i="7"/>
  <c r="E98" i="3"/>
  <c r="D98" i="3"/>
  <c r="F37" i="3"/>
  <c r="L49" i="7"/>
  <c r="G6" i="8"/>
  <c r="E6" i="19"/>
  <c r="G8" i="59"/>
  <c r="G8" i="63"/>
  <c r="E6" i="64"/>
  <c r="E6" i="13"/>
  <c r="E8" i="76"/>
  <c r="F81" i="3"/>
  <c r="L24" i="7"/>
  <c r="E6" i="42"/>
  <c r="E7" i="75"/>
  <c r="L22" i="7"/>
  <c r="D29" i="3"/>
  <c r="E29" i="3"/>
  <c r="F29" i="3"/>
  <c r="E8" i="12"/>
  <c r="G8" i="33"/>
  <c r="E7" i="72"/>
  <c r="F66" i="3"/>
  <c r="L18" i="7"/>
  <c r="L52" i="7"/>
  <c r="D79" i="3"/>
  <c r="E79" i="3"/>
  <c r="G8" i="12"/>
  <c r="E7" i="14"/>
  <c r="E8" i="21"/>
  <c r="E6" i="51"/>
  <c r="G6" i="22"/>
  <c r="L65" i="7"/>
  <c r="E44" i="3"/>
  <c r="F44" i="3"/>
  <c r="D44" i="3"/>
  <c r="G8" i="27"/>
  <c r="F80" i="3"/>
  <c r="E88" i="3"/>
  <c r="L67" i="7"/>
  <c r="L63" i="7"/>
  <c r="G6" i="12"/>
  <c r="G8" i="42"/>
  <c r="E7" i="51"/>
  <c r="E7" i="58"/>
  <c r="L30" i="7"/>
  <c r="L45" i="7"/>
  <c r="F88" i="3"/>
  <c r="L26" i="7"/>
  <c r="F104" i="3"/>
  <c r="E104" i="3"/>
  <c r="D36" i="3"/>
  <c r="E36" i="3"/>
  <c r="L17" i="7"/>
  <c r="G8" i="34"/>
  <c r="G6" i="63"/>
  <c r="F36" i="3"/>
  <c r="L12" i="7"/>
  <c r="E7" i="21"/>
  <c r="G8" i="26"/>
  <c r="L69" i="7"/>
  <c r="D43" i="3"/>
  <c r="D80" i="3"/>
  <c r="E66" i="3"/>
  <c r="L14" i="7"/>
  <c r="L16" i="7"/>
  <c r="L60" i="7"/>
  <c r="L13" i="7"/>
  <c r="F65" i="3"/>
  <c r="L10" i="7"/>
  <c r="L39" i="7"/>
  <c r="L27" i="7"/>
  <c r="L4" i="7"/>
  <c r="L68" i="7"/>
  <c r="G8" i="14"/>
  <c r="G6" i="21"/>
  <c r="G6" i="72"/>
  <c r="G8" i="75"/>
  <c r="E6" i="76"/>
  <c r="E8" i="78"/>
  <c r="E6" i="75"/>
  <c r="G6" i="76"/>
  <c r="G6" i="78"/>
  <c r="G6" i="75"/>
  <c r="E8" i="75"/>
  <c r="L57" i="7"/>
  <c r="L25" i="7"/>
  <c r="L61" i="7"/>
  <c r="L29" i="7"/>
  <c r="L33" i="7"/>
  <c r="C17" i="7"/>
  <c r="C35" i="7"/>
  <c r="C50" i="7"/>
  <c r="O50" i="7" s="1"/>
  <c r="C10" i="7"/>
  <c r="C40" i="7"/>
  <c r="C42" i="7"/>
  <c r="C59" i="7"/>
  <c r="O59" i="7" s="1"/>
  <c r="C36" i="7"/>
  <c r="O36" i="7" s="1"/>
  <c r="C18" i="7"/>
  <c r="O18" i="7" s="1"/>
  <c r="C8" i="7"/>
  <c r="C41" i="7"/>
  <c r="C14" i="7"/>
  <c r="C21" i="7"/>
  <c r="O21" i="7" s="1"/>
  <c r="C63" i="7"/>
  <c r="C39" i="7"/>
  <c r="C53" i="7"/>
  <c r="O53" i="7" s="1"/>
  <c r="C7" i="7"/>
  <c r="C45" i="7"/>
  <c r="C5" i="7"/>
  <c r="C27" i="7"/>
  <c r="C67" i="7"/>
  <c r="O67" i="7" s="1"/>
  <c r="C16" i="7"/>
  <c r="O16" i="7" s="1"/>
  <c r="C32" i="7"/>
  <c r="O32" i="7" s="1"/>
  <c r="C68" i="7"/>
  <c r="C24" i="7"/>
  <c r="C11" i="7"/>
  <c r="C49" i="7"/>
  <c r="C6" i="7"/>
  <c r="C31" i="7"/>
  <c r="C33" i="7"/>
  <c r="C64" i="7"/>
  <c r="C55" i="7"/>
  <c r="C46" i="7"/>
  <c r="C4" i="7"/>
  <c r="C62" i="7"/>
  <c r="O62" i="7" s="1"/>
  <c r="C15" i="7"/>
  <c r="O15" i="7" s="1"/>
  <c r="C57" i="7"/>
  <c r="O57" i="7" s="1"/>
  <c r="C26" i="7"/>
  <c r="C37" i="7"/>
  <c r="C25" i="7"/>
  <c r="C28" i="7"/>
  <c r="C56" i="7"/>
  <c r="C20" i="7"/>
  <c r="C19" i="7"/>
  <c r="C61" i="7"/>
  <c r="O61" i="7" s="1"/>
  <c r="C12" i="7"/>
  <c r="C22" i="7"/>
  <c r="C43" i="7"/>
  <c r="C66" i="7"/>
  <c r="O66" i="7" s="1"/>
  <c r="C52" i="7"/>
  <c r="C54" i="7"/>
  <c r="O54" i="7" s="1"/>
  <c r="C48" i="7"/>
  <c r="C23" i="7"/>
  <c r="C65" i="7"/>
  <c r="C34" i="7"/>
  <c r="C9" i="7"/>
  <c r="C47" i="7"/>
  <c r="O47" i="7" s="1"/>
  <c r="C60" i="7"/>
  <c r="C38" i="7"/>
  <c r="C29" i="7"/>
  <c r="C30" i="7"/>
  <c r="C13" i="7"/>
  <c r="C51" i="7"/>
  <c r="C58" i="7"/>
  <c r="C44" i="7"/>
  <c r="O44" i="7" s="1"/>
  <c r="G34" i="3"/>
  <c r="G39" i="3"/>
  <c r="G73" i="3"/>
  <c r="G63" i="3"/>
  <c r="G89" i="3"/>
  <c r="G47" i="3"/>
  <c r="G54" i="3"/>
  <c r="G61" i="3"/>
  <c r="G49" i="3"/>
  <c r="G55" i="3"/>
  <c r="G91" i="3"/>
  <c r="G66" i="3"/>
  <c r="G37" i="3"/>
  <c r="G48" i="3"/>
  <c r="G69" i="3"/>
  <c r="G68" i="3"/>
  <c r="G32" i="3"/>
  <c r="G84" i="3"/>
  <c r="G75" i="3"/>
  <c r="G41" i="3"/>
  <c r="G40" i="3"/>
  <c r="G46" i="3"/>
  <c r="G33" i="3"/>
  <c r="O13" i="7" l="1"/>
  <c r="O42" i="7"/>
  <c r="O43" i="7"/>
  <c r="O58" i="7"/>
  <c r="O19" i="7"/>
  <c r="O7" i="7"/>
  <c r="O52" i="7"/>
  <c r="O20" i="7"/>
  <c r="O56" i="7"/>
  <c r="O51" i="7"/>
  <c r="O22" i="7"/>
  <c r="O5" i="7"/>
  <c r="O40" i="7"/>
  <c r="O30" i="7"/>
  <c r="O46" i="7"/>
  <c r="O29" i="7"/>
  <c r="O12" i="7"/>
  <c r="O55" i="7"/>
  <c r="O45" i="7"/>
  <c r="O10" i="7"/>
  <c r="O4" i="7"/>
  <c r="O17" i="7"/>
  <c r="O27" i="7"/>
  <c r="O38" i="7"/>
  <c r="O39" i="7"/>
  <c r="O6" i="7"/>
  <c r="O34" i="7"/>
  <c r="O28" i="7"/>
  <c r="O49" i="7"/>
  <c r="O65" i="7"/>
  <c r="O25" i="7"/>
  <c r="O11" i="7"/>
  <c r="O14" i="7"/>
  <c r="O31" i="7"/>
  <c r="O9" i="7"/>
  <c r="O63" i="7"/>
  <c r="O37" i="7"/>
  <c r="O41" i="7"/>
  <c r="O64" i="7"/>
  <c r="O60" i="7"/>
  <c r="O35" i="7"/>
  <c r="O23" i="7"/>
  <c r="O24" i="7"/>
  <c r="O48" i="7"/>
  <c r="O26" i="7"/>
  <c r="O68" i="7"/>
  <c r="O8" i="7"/>
  <c r="O33" i="7"/>
</calcChain>
</file>

<file path=xl/sharedStrings.xml><?xml version="1.0" encoding="utf-8"?>
<sst xmlns="http://schemas.openxmlformats.org/spreadsheetml/2006/main" count="4779" uniqueCount="765">
  <si>
    <t>City of London Corporation Resilience Measures Catalogue</t>
  </si>
  <si>
    <t>Overview</t>
  </si>
  <si>
    <t>Revision number</t>
  </si>
  <si>
    <t>Date</t>
  </si>
  <si>
    <t>1. Purpose</t>
  </si>
  <si>
    <t>The Resilience Measures Catalogue collects information on relevant measues to address risks associated with climate change in the City of London.</t>
  </si>
  <si>
    <t>It is expected that the measures in this catalogue will help form the basis of internal guidance when considering new projects in the City of London.</t>
  </si>
  <si>
    <t>This tool considers the following six main risks from climate, as outlined in the Adaptive Pathways Study undertaken with Buro Happold.</t>
  </si>
  <si>
    <t>1. Flooding</t>
  </si>
  <si>
    <t>2. Overheating</t>
  </si>
  <si>
    <t>3. Water stress</t>
  </si>
  <si>
    <t>4. Biodiversity loss</t>
  </si>
  <si>
    <t>5. New and emerging pests and diseases</t>
  </si>
  <si>
    <t>6. Disruption to food, trade and infrastructure</t>
  </si>
  <si>
    <t>The catalogue can be used as a live resource, which can evolve to allow the addition of new measures or updated information.</t>
  </si>
  <si>
    <t>The tool allows users to select measures relevant to their project based on key selection criteria.</t>
  </si>
  <si>
    <t>2. Methodology</t>
  </si>
  <si>
    <t>The resilience measures outlined in this tool can be filtered in order to provide a shortlist of measures relevant to your project. There are four levels of categorisation in this tool:</t>
  </si>
  <si>
    <r>
      <t xml:space="preserve">1. Programme: </t>
    </r>
    <r>
      <rPr>
        <sz val="11"/>
        <color theme="1"/>
        <rFont val="Century Gothic"/>
        <family val="2"/>
        <scheme val="minor"/>
      </rPr>
      <t>Overarching programme to which measures are applicable 
(</t>
    </r>
    <r>
      <rPr>
        <i/>
        <sz val="11"/>
        <color theme="1"/>
        <rFont val="Century Gothic"/>
        <family val="2"/>
        <scheme val="minor"/>
      </rPr>
      <t>Buildings, Public Realm, Open Spaces)</t>
    </r>
    <r>
      <rPr>
        <sz val="11"/>
        <color theme="1"/>
        <rFont val="Century Gothic"/>
        <family val="2"/>
        <scheme val="minor"/>
      </rPr>
      <t xml:space="preserve">
</t>
    </r>
    <r>
      <rPr>
        <b/>
        <sz val="11"/>
        <color theme="1"/>
        <rFont val="Century Gothic"/>
        <family val="2"/>
        <scheme val="minor"/>
      </rPr>
      <t>2. Archetype:</t>
    </r>
    <r>
      <rPr>
        <sz val="11"/>
        <color theme="1"/>
        <rFont val="Century Gothic"/>
        <family val="2"/>
        <scheme val="minor"/>
      </rPr>
      <t xml:space="preserve"> More detailed archetype to which measures are applicable 
(</t>
    </r>
    <r>
      <rPr>
        <i/>
        <sz val="11"/>
        <color theme="1"/>
        <rFont val="Century Gothic"/>
        <family val="2"/>
        <scheme val="minor"/>
      </rPr>
      <t>Residential Building, Institutional/Commercial Building, Heritage Building, City Gardens, Churchyard, TfL Street, CoL Street, Civic Space, Publicly Accessible Private Land, Open Spaces)</t>
    </r>
    <r>
      <rPr>
        <b/>
        <sz val="11"/>
        <color theme="1"/>
        <rFont val="Century Gothic"/>
        <family val="2"/>
        <scheme val="minor"/>
      </rPr>
      <t xml:space="preserve">
3. Component: </t>
    </r>
    <r>
      <rPr>
        <sz val="11"/>
        <color theme="1"/>
        <rFont val="Century Gothic"/>
        <family val="2"/>
        <scheme val="minor"/>
      </rPr>
      <t>Part of the building or space to which measures are applicable 
(</t>
    </r>
    <r>
      <rPr>
        <i/>
        <sz val="11"/>
        <color theme="1"/>
        <rFont val="Century Gothic"/>
        <family val="2"/>
        <scheme val="minor"/>
      </rPr>
      <t>Roof, Envelope, Energy/Heating/Cooling, Street Interface, Underground Space, Hard Landscaping, Soft Landscaping, Shading and Outdoor Thermal Comfort, Street Furniture, Flood Protection, SuDS, Habitats, Water Efficiency/Irrigation, Underground Utilities)</t>
    </r>
    <r>
      <rPr>
        <b/>
        <sz val="11"/>
        <color theme="1"/>
        <rFont val="Century Gothic"/>
        <family val="2"/>
        <scheme val="minor"/>
      </rPr>
      <t xml:space="preserve">
4. Climate Risk: </t>
    </r>
    <r>
      <rPr>
        <sz val="11"/>
        <color theme="1"/>
        <rFont val="Century Gothic"/>
        <family val="2"/>
        <scheme val="minor"/>
      </rPr>
      <t>Which climate risk the measure addresses 
(</t>
    </r>
    <r>
      <rPr>
        <i/>
        <sz val="11"/>
        <color theme="1"/>
        <rFont val="Century Gothic"/>
        <family val="2"/>
        <scheme val="minor"/>
      </rPr>
      <t>Flooding, Overheating, Water Stress, Biodiversity Loss, Pests and Diseases, Food/Trade/Infrastructure)</t>
    </r>
  </si>
  <si>
    <t>Users of this tool can specify measures using one or more of the four categories above in the 'Criteria Selection' spreadsheet, or can select 'All'.</t>
  </si>
  <si>
    <t>3. Workbook Guide</t>
  </si>
  <si>
    <t>A summary of each part of the workbook is provided below.</t>
  </si>
  <si>
    <r>
      <t xml:space="preserve">Database: </t>
    </r>
    <r>
      <rPr>
        <sz val="11"/>
        <color theme="1"/>
        <rFont val="Century Gothic"/>
        <family val="2"/>
        <scheme val="minor"/>
      </rPr>
      <t>This is the master list of all measures. It contains a short description of the measure, and then categorises each measure according to Programme, Archetype, Component and Climate Risk. Any changes to these four categories should take place only in the 'Database' worksheet, as other parts of the catalogue take information from this worksheet.</t>
    </r>
  </si>
  <si>
    <r>
      <t xml:space="preserve">Criteria Selection: </t>
    </r>
    <r>
      <rPr>
        <sz val="11"/>
        <color theme="1"/>
        <rFont val="Century Gothic"/>
        <family val="2"/>
        <scheme val="minor"/>
      </rPr>
      <t>This allows users to filter the list of measures using dropdown selection boxes and buttons. From the shortlist, users can click through each measure to find detailed information.</t>
    </r>
  </si>
  <si>
    <r>
      <t xml:space="preserve">Measures: </t>
    </r>
    <r>
      <rPr>
        <sz val="11"/>
        <color theme="1"/>
        <rFont val="Century Gothic"/>
        <family val="2"/>
        <scheme val="minor"/>
      </rPr>
      <t>Numbered worksheets starting with 'M', e.g. 'M6'. These provide detailed information on each measure. Programme, Archetype, Component and Climate Risk information is taken from the 'Database' worksheet.</t>
    </r>
  </si>
  <si>
    <t>4. How to use the Catalogue</t>
  </si>
  <si>
    <t>Option 1: Database</t>
  </si>
  <si>
    <t>The 'Database' worksheet is available for users to view a summary of all available measures. Users can click the corresponding 'M' number in column B to be taken directly to the detailed page of the measure.</t>
  </si>
  <si>
    <t>Option 2: Criteria Selection</t>
  </si>
  <si>
    <t>Step 1: Use the dropdown menus in the 'Criteria Selection' worksheet to see a shortlist of measures applicable to your filters.</t>
  </si>
  <si>
    <t>Step 2: From the shortlist, click through the link in column G to be taken to the detailed page of measure.</t>
  </si>
  <si>
    <t>Step 3: Review measures. Click '&lt; BACK TO CRITERIA SELECTION' to return to the 'Criteria Selection' dropdown page.</t>
  </si>
  <si>
    <t>GO TO DATABASE</t>
  </si>
  <si>
    <t>GO TO CRITERIA SELECTION</t>
  </si>
  <si>
    <t>All projects should conduct an Equality Test of Relevance, and if necessary an Equality Analysis, in support of the Public Sector Equality Duty.</t>
  </si>
  <si>
    <t>This Catalogue can be updated with new measures. However, as this workbook uses macros to enable to dropdown selection, the macro may need to be updated to ensure functionality.</t>
  </si>
  <si>
    <t>© City of London Corporation. Proprietary and Confidential. All Rights Reserved.</t>
  </si>
  <si>
    <t>Database of Measures</t>
  </si>
  <si>
    <t>Measure Description</t>
  </si>
  <si>
    <t>Programme</t>
  </si>
  <si>
    <t>Archetype</t>
  </si>
  <si>
    <t>Component</t>
  </si>
  <si>
    <t>Cost</t>
  </si>
  <si>
    <t>Size Requirement</t>
  </si>
  <si>
    <t>Risks</t>
  </si>
  <si>
    <t>Benefits</t>
  </si>
  <si>
    <t>#</t>
  </si>
  <si>
    <t>Measure Name</t>
  </si>
  <si>
    <t>Short Description</t>
  </si>
  <si>
    <t>Buildings</t>
  </si>
  <si>
    <t>City Public Realm</t>
  </si>
  <si>
    <t>Open Spaces</t>
  </si>
  <si>
    <t>All</t>
  </si>
  <si>
    <t>Residential Building</t>
  </si>
  <si>
    <t>Commercial or Institutional Building</t>
  </si>
  <si>
    <t>Heritage Building</t>
  </si>
  <si>
    <t>City Gardens</t>
  </si>
  <si>
    <t>Churchyard</t>
  </si>
  <si>
    <t>TfL Street</t>
  </si>
  <si>
    <t>CoL Street</t>
  </si>
  <si>
    <t>Civic Space</t>
  </si>
  <si>
    <t>Publicly Accessible Private Land</t>
  </si>
  <si>
    <t>Roof</t>
  </si>
  <si>
    <t>Envelope</t>
  </si>
  <si>
    <t>Energy, Heating and Cooling</t>
  </si>
  <si>
    <t>Street Interface</t>
  </si>
  <si>
    <t>Underground Space</t>
  </si>
  <si>
    <t>Hard Landscaping</t>
  </si>
  <si>
    <t>Soft Landscaping</t>
  </si>
  <si>
    <t>Shading and Outdoor Thermal Comfort</t>
  </si>
  <si>
    <t>Street Furniture</t>
  </si>
  <si>
    <t>Flood Protection</t>
  </si>
  <si>
    <t>SuDS</t>
  </si>
  <si>
    <t>Habitat</t>
  </si>
  <si>
    <t>Water Efficiency/Irrigation</t>
  </si>
  <si>
    <t>Underground Utilities</t>
  </si>
  <si>
    <t>Cost Analysis</t>
  </si>
  <si>
    <t>Flooding</t>
  </si>
  <si>
    <t>Overheating</t>
  </si>
  <si>
    <t>Water Stress</t>
  </si>
  <si>
    <t>Biodiversity</t>
  </si>
  <si>
    <t>Pests and Diseases</t>
  </si>
  <si>
    <t>Food, Trade and Infrastructure</t>
  </si>
  <si>
    <t>Intercepting rainfall</t>
  </si>
  <si>
    <t>Surface water management</t>
  </si>
  <si>
    <t>Rainwater storage</t>
  </si>
  <si>
    <t>Air quality improvement</t>
  </si>
  <si>
    <t>Enhancing biodiversity</t>
  </si>
  <si>
    <t>Urban heat island</t>
  </si>
  <si>
    <t>Carbon reduction</t>
  </si>
  <si>
    <t>Economic savings</t>
  </si>
  <si>
    <t>Heating/cooling load reduction</t>
  </si>
  <si>
    <t>Energy consumption reduction</t>
  </si>
  <si>
    <t>Increased property value</t>
  </si>
  <si>
    <t>Indoor thermal comfort</t>
  </si>
  <si>
    <t>Streetscape improvement</t>
  </si>
  <si>
    <t>Health and wellbeing</t>
  </si>
  <si>
    <t>Noise reduction</t>
  </si>
  <si>
    <t>Amenity space</t>
  </si>
  <si>
    <t>Benefit Score</t>
  </si>
  <si>
    <t>Short name of considered measure</t>
  </si>
  <si>
    <t>Brief description of measure</t>
  </si>
  <si>
    <t>Yes if true
No if others</t>
  </si>
  <si>
    <t>Always yes</t>
  </si>
  <si>
    <t>Low, Medium, High, N/A</t>
  </si>
  <si>
    <t>Small, Medium, Large, Variable, N/A</t>
  </si>
  <si>
    <t>Yes or No</t>
  </si>
  <si>
    <t>Yes = 1
No = 0</t>
  </si>
  <si>
    <t>Max score = 16</t>
  </si>
  <si>
    <t>M1</t>
  </si>
  <si>
    <t>Tree planting – shaded areas</t>
  </si>
  <si>
    <t>Tree planting to provide cooler, shaded areas of tree canopy cover</t>
  </si>
  <si>
    <t>No</t>
  </si>
  <si>
    <t>Yes</t>
  </si>
  <si>
    <t>Low</t>
  </si>
  <si>
    <t>Variable</t>
  </si>
  <si>
    <t>M2</t>
  </si>
  <si>
    <t>Tree planting – avenues</t>
  </si>
  <si>
    <t>Linear tree planting to provide a shaded route for pedestrians and cyclists</t>
  </si>
  <si>
    <t>M3</t>
  </si>
  <si>
    <t>Tree planting – disease resistant</t>
  </si>
  <si>
    <t>Tree planting with species that are less susceptible to pests and diseases</t>
  </si>
  <si>
    <t>M4</t>
  </si>
  <si>
    <t>Tree planting – diverse species</t>
  </si>
  <si>
    <t>Tree planting with a range of species to improve biodiversity and enhance resilience to pests and diseases</t>
  </si>
  <si>
    <t>M5</t>
  </si>
  <si>
    <t>Retain existing trees</t>
  </si>
  <si>
    <t>Ensure healthy and established trees are retained in development proposals</t>
  </si>
  <si>
    <t>N/A</t>
  </si>
  <si>
    <t>M6</t>
  </si>
  <si>
    <t>Rain gardens (SuDS)</t>
  </si>
  <si>
    <t>Shallow area of ground or a dip that receives roof and surface water runoff, often planted with native vegetation that is resilient to occasional inundations</t>
  </si>
  <si>
    <t>Small</t>
  </si>
  <si>
    <t>M7</t>
  </si>
  <si>
    <t>Geocellular storage systems (SuDS)</t>
  </si>
  <si>
    <t>Modular crates or box systems below ground to control and manage surface water runoff, as a soakaway or a storage tank</t>
  </si>
  <si>
    <t>M8</t>
  </si>
  <si>
    <t>Infiltration trenches (SuDS)</t>
  </si>
  <si>
    <t>Shallow excavations filled with stone or rubble to create temporary subsurface storage of runoff prior to infiltration to the ground</t>
  </si>
  <si>
    <t>M9</t>
  </si>
  <si>
    <t>Detention basin (SuDS)</t>
  </si>
  <si>
    <t>Soft or hard landscaped basin that fills and retains water during peak rainfall to attenuate flow into the sewer system</t>
  </si>
  <si>
    <t>Large</t>
  </si>
  <si>
    <t>M10</t>
  </si>
  <si>
    <t>Pervious pavements (SuDS)</t>
  </si>
  <si>
    <t>Porous or permeable surfaces for pedestrians and/or traffic that allow water to infltrate through the surface</t>
  </si>
  <si>
    <t>Medium</t>
  </si>
  <si>
    <t>M11</t>
  </si>
  <si>
    <t>Soakaways (SuDS)</t>
  </si>
  <si>
    <t>Excavations filled with rubble, brickwork or other storage structures to provide storage for water runoff and enhance the ability for infiltration to the ground</t>
  </si>
  <si>
    <t>M12</t>
  </si>
  <si>
    <t>Swales (SuDS)</t>
  </si>
  <si>
    <t>Shallow, broad, vegetated channels designed to store/convey surface water runoff</t>
  </si>
  <si>
    <t>M13</t>
  </si>
  <si>
    <t>Discharge rainwater to watercourse (SuDS)</t>
  </si>
  <si>
    <t>Direction of rainwater or clean surface runoff to a nearby watercourse (river, stream etc.)</t>
  </si>
  <si>
    <t>M14</t>
  </si>
  <si>
    <t xml:space="preserve">Smart Irrigation </t>
  </si>
  <si>
    <t xml:space="preserve">Smart irrigation systems are designed to scheduled and run time watering to meet the landscapes needs. </t>
  </si>
  <si>
    <t>High</t>
  </si>
  <si>
    <t>M15</t>
  </si>
  <si>
    <t>Green roof (SuDS)</t>
  </si>
  <si>
    <t>Vegetation cover/landscaping on the roof of a building or structure to provide rainwater attenuation, reduce surface water runoff and potentially improve biodiversity</t>
  </si>
  <si>
    <t>M16</t>
  </si>
  <si>
    <t>Blue green roof (SuDS)</t>
  </si>
  <si>
    <t>Roofs that are designed to store rainwater (blue roof) that also incorporate vegetation cover/landscaping</t>
  </si>
  <si>
    <t>M17</t>
  </si>
  <si>
    <t>Green wall (modular/maintained)</t>
  </si>
  <si>
    <t>Vertical built structure with planting in a modular system, such as planters and boxes, or a vertical growing medium</t>
  </si>
  <si>
    <t>M18</t>
  </si>
  <si>
    <t>Green façade (planted)</t>
  </si>
  <si>
    <t>Vertical built structure covered with climbing plants, planted into the ground or into a planter at the base</t>
  </si>
  <si>
    <t>M19</t>
  </si>
  <si>
    <t>Bioactive walls and façades</t>
  </si>
  <si>
    <t>Façades made from materials (e.g. modified concrete, eco-concrete) with surfaces that intentionally support vegetation such as algae and mosses</t>
  </si>
  <si>
    <t>M20</t>
  </si>
  <si>
    <t>Biosolar roofs</t>
  </si>
  <si>
    <t>Photovolatic (PV) arrays supported by a vegetated roof, which mitigate overheating to the PV panels and provide the benefits of a green roof</t>
  </si>
  <si>
    <t>M21</t>
  </si>
  <si>
    <t>Roof solar panels</t>
  </si>
  <si>
    <t>Photovolatic (PV) panels can provide resilience to energy supply during hot weather and lower consumption of grid electricity</t>
  </si>
  <si>
    <t>M22</t>
  </si>
  <si>
    <t>Solar façade/cladding</t>
  </si>
  <si>
    <t>Photovoltaic (PV) panels integrated into the façade of the building, providing resilience to energy supply and lowering consumption of grid electricity</t>
  </si>
  <si>
    <t>M23</t>
  </si>
  <si>
    <t>Solar shading – façade design</t>
  </si>
  <si>
    <t>Shading of buildings with blinds, awnings, shutters and brises soleil, especially of east, west and south façades to mitigate overheating and reduce building energy consumption</t>
  </si>
  <si>
    <t>M24</t>
  </si>
  <si>
    <t>Solar shading – self standing structures</t>
  </si>
  <si>
    <t>Artifical structures, such as canopies and shade sails in the public realm or at building entrances to provide shade</t>
  </si>
  <si>
    <t>M25</t>
  </si>
  <si>
    <t>Solar shading – naturalised</t>
  </si>
  <si>
    <t>Greened structures such as pergolas and covers to provide shade</t>
  </si>
  <si>
    <t>M26</t>
  </si>
  <si>
    <t>Air tightness (infiltration)</t>
  </si>
  <si>
    <t>Improving air tightness in buildings to prevent infiltration of air, which can reduce energy demand</t>
  </si>
  <si>
    <t>M27</t>
  </si>
  <si>
    <t>Natural ventilation</t>
  </si>
  <si>
    <t>Natural ventilation can increase thermal comfort, especially where ventilation is poor due to single aspect, south facing windows or communal heating</t>
  </si>
  <si>
    <t>M28</t>
  </si>
  <si>
    <t>Thermal insulation retrofit</t>
  </si>
  <si>
    <t>Improving insultation of buildings to prevent unwanted heat gain or loss through the building envelope</t>
  </si>
  <si>
    <t>M29</t>
  </si>
  <si>
    <t>Window glazing</t>
  </si>
  <si>
    <t>Improving window glazing and minimising thermal bridges to prevent unwanted heat gain or loss, including through the use of solar control glazing</t>
  </si>
  <si>
    <t>M30</t>
  </si>
  <si>
    <t>Cool materials – façades and roofs</t>
  </si>
  <si>
    <t>Façade and roof materials with high reflectance and low heat conductivity and capacity can result in significant reductions in internal temperatures</t>
  </si>
  <si>
    <t>M31</t>
  </si>
  <si>
    <t>Cool materials – roads and pavement</t>
  </si>
  <si>
    <t>Roads and pavement materials with high solar reflectance and infrared emittance values can lead to reductions in surface temperature and mitigate the urban heat island</t>
  </si>
  <si>
    <t>M32</t>
  </si>
  <si>
    <t>Hedge planting</t>
  </si>
  <si>
    <t xml:space="preserve">Increased hedgerow planting to create habitats, lower surface temperatures and reduce exposure to air pollution from roads </t>
  </si>
  <si>
    <t>M33</t>
  </si>
  <si>
    <t>Naturalising hard surfaces (roads)</t>
  </si>
  <si>
    <t>Increase green infrastructure around roads and pavements to lower surface temperatures and improve permeability to surface water</t>
  </si>
  <si>
    <t>M34</t>
  </si>
  <si>
    <t>Pavement watering/wetting</t>
  </si>
  <si>
    <t>Watering of permeable or impermeable road surfaces to reduce surface temperature and increase evaporative cooling during hot weather</t>
  </si>
  <si>
    <t>M35</t>
  </si>
  <si>
    <t>Drinking fountains in public realm</t>
  </si>
  <si>
    <t>Provide public access to drinking water in the public realm</t>
  </si>
  <si>
    <t>M36</t>
  </si>
  <si>
    <t>Pools and fountains in public realm</t>
  </si>
  <si>
    <t>Water features, fountains and pools to improve the public realm and to enhance cooling, including through evaporation</t>
  </si>
  <si>
    <t>M37</t>
  </si>
  <si>
    <t>Ponds</t>
  </si>
  <si>
    <t>Naturalised water bodies to enhance cooling and provide wetland habitats</t>
  </si>
  <si>
    <t>M38</t>
  </si>
  <si>
    <t>Solutions for stagnant water</t>
  </si>
  <si>
    <t>Prevent the accumulation of stagnant water to minimise breeding sites for pests such as mosquitoes</t>
  </si>
  <si>
    <t>M39</t>
  </si>
  <si>
    <t>Rainwater harvesting</t>
  </si>
  <si>
    <t>Collection and utilisation rainwater from roofs and surfaces, such as using water butts</t>
  </si>
  <si>
    <t>M40</t>
  </si>
  <si>
    <t>Greywater harvesting</t>
  </si>
  <si>
    <t>Collection and utilisation of used water (e.g. from showers and sinks) for non-potable purposes such as toilet flushing or irrigation</t>
  </si>
  <si>
    <t>M41</t>
  </si>
  <si>
    <t>Leaky water butts (rainwater attenuation)</t>
  </si>
  <si>
    <t>Collection of rainwater in a water butt for attenuation purposes, allowing the water to drain to a sewer when full</t>
  </si>
  <si>
    <t>M42</t>
  </si>
  <si>
    <t>Building with flood resilient materials</t>
  </si>
  <si>
    <t>Using materials that are able to withstand the impact of flooding, such as waterproof flooring</t>
  </si>
  <si>
    <t>M43</t>
  </si>
  <si>
    <t>Natural flood management</t>
  </si>
  <si>
    <t>Processes that mimic natural functions of catchments, floodplains, rivers and the coast are used to reduce the risk of flooding</t>
  </si>
  <si>
    <t>M44</t>
  </si>
  <si>
    <t>Property level flood barrier</t>
  </si>
  <si>
    <t>Installation of defences at individual properties to protect against flood water</t>
  </si>
  <si>
    <t>M45</t>
  </si>
  <si>
    <t>Protect key assets, critical infrastructure and sensitive equipment in flood zones</t>
  </si>
  <si>
    <t>Ensure key infrastructure has sufficient protection against the increased likelihood of flooding if located in such an area</t>
  </si>
  <si>
    <t>M46</t>
  </si>
  <si>
    <t>Protect key assets, critical infrastructure and sensitive equipment from overheating</t>
  </si>
  <si>
    <t>Ensure key infrastructure is sufficiently protected against high temperatures, if it is likely to be impacted by overheating</t>
  </si>
  <si>
    <t>M47</t>
  </si>
  <si>
    <t>Protect utilities underground</t>
  </si>
  <si>
    <t>Sealing entries into underground utilities to them safe from water ingress.</t>
  </si>
  <si>
    <t>no</t>
  </si>
  <si>
    <t>M48</t>
  </si>
  <si>
    <t>Raise river walls (flood defences)</t>
  </si>
  <si>
    <t>Ensure riparian flood defences are of sufficient height to defend against flooding that may occur due to sea level rise</t>
  </si>
  <si>
    <t>M49</t>
  </si>
  <si>
    <t>Bat habitat enhancements</t>
  </si>
  <si>
    <t>Provision of bat boxes or enhancing buildings, such as in roof voids, to enhance bat nesting</t>
  </si>
  <si>
    <t>M50</t>
  </si>
  <si>
    <t>Wild bee habitat enhancements</t>
  </si>
  <si>
    <t>Provision of bee nest boxes, posts and other features to enhance bee nesting</t>
  </si>
  <si>
    <t>M51</t>
  </si>
  <si>
    <t>Bird habitat enhancements</t>
  </si>
  <si>
    <t>Provision of bird houses/boxes, including swift boxes, to enhance bird nesting</t>
  </si>
  <si>
    <t>M52</t>
  </si>
  <si>
    <t>Nature comfort sites</t>
  </si>
  <si>
    <t>Provision of bird feeders, water or other habitats to promote bird feeding</t>
  </si>
  <si>
    <t>M53</t>
  </si>
  <si>
    <t>Black redstart perches</t>
  </si>
  <si>
    <t>Provision of wall niches, perches and other features that resemble black redstart natural habitats</t>
  </si>
  <si>
    <t>M54</t>
  </si>
  <si>
    <t>Log piles and leaf letter</t>
  </si>
  <si>
    <t>Leaving in situ, or provision of, piles of dead and decaying wood and leaf litter to encourage stag beetles</t>
  </si>
  <si>
    <t>M55</t>
  </si>
  <si>
    <t>Undisturbed wildlife zones</t>
  </si>
  <si>
    <t>Leaving certain areas of outside space undisturbed/in a natural state, such as long grasses and fallen logs, to encourage wildlife</t>
  </si>
  <si>
    <t>M56</t>
  </si>
  <si>
    <t>Biodiversity stepping stones</t>
  </si>
  <si>
    <t>Promoting biodiversity in areas that will link together one or more existing habitat sites and where possible link into ecological corridors</t>
  </si>
  <si>
    <t>M57</t>
  </si>
  <si>
    <t>Grazing</t>
  </si>
  <si>
    <t xml:space="preserve">Allowing wildstock grazing to promote mosaic habitat creation. </t>
  </si>
  <si>
    <t>M58</t>
  </si>
  <si>
    <t>Climate resilient planting - adaptive</t>
  </si>
  <si>
    <t>Planting palette that is adapted to be resilient to predicted future climate change</t>
  </si>
  <si>
    <t>M59</t>
  </si>
  <si>
    <t>Climate resilient planting - biodiverse</t>
  </si>
  <si>
    <t>Diverse and where possible native planting palettes that promote biodiversity, e.g. species that are beneficial to invertebrates as food plants, nectar and pollen sources</t>
  </si>
  <si>
    <t>M60</t>
  </si>
  <si>
    <t>Community allotment beds</t>
  </si>
  <si>
    <t>Area of land assigned for growing food and available to the wider community</t>
  </si>
  <si>
    <t>M61</t>
  </si>
  <si>
    <t>Food growing space</t>
  </si>
  <si>
    <t>Internal or external space allocated for growing food</t>
  </si>
  <si>
    <t>M62</t>
  </si>
  <si>
    <t>Cool spaces – below ground</t>
  </si>
  <si>
    <t>Below ground spaces that naturally maintain a more consistent temperature to provide a cool refuge for the public during hot weather</t>
  </si>
  <si>
    <t>M63</t>
  </si>
  <si>
    <t>Cool spaces – publicly accessible network</t>
  </si>
  <si>
    <t>Spaces open to the public that provide cool refuge during hot weather, such as air conditioned buildings</t>
  </si>
  <si>
    <t>M64</t>
  </si>
  <si>
    <t>Other habitat enhancements</t>
  </si>
  <si>
    <t xml:space="preserve">Retain areas of bare ground and early successional vegetation, with the addition of rubbles and rocks </t>
  </si>
  <si>
    <t>M65</t>
  </si>
  <si>
    <t>Soil remediation</t>
  </si>
  <si>
    <t>Improving existing soil on a site to enhance growth and success of planting while retaining the sites current biome.</t>
  </si>
  <si>
    <t>M66</t>
  </si>
  <si>
    <t>Lawn drainage</t>
  </si>
  <si>
    <t>Lawn drainage can be used to increase the absorption rate of grassed areas while avoiding water logging.</t>
  </si>
  <si>
    <t>M67</t>
  </si>
  <si>
    <t>Miyawaki Forest Planting</t>
  </si>
  <si>
    <t xml:space="preserve">Creation of a mini forestscape. Can be utilised under established urban trees. </t>
  </si>
  <si>
    <t>M68</t>
  </si>
  <si>
    <t>Connected Tree Pits</t>
  </si>
  <si>
    <t>Structural works to the highway to create a series of tree pits that are connected sharing soil volume and surface water.</t>
  </si>
  <si>
    <t>Criteria Selection</t>
  </si>
  <si>
    <t>Step 1: Select your criteria</t>
  </si>
  <si>
    <t>Use the drop-down menu below to select your criteria. Use any of the filters together or separately.</t>
  </si>
  <si>
    <t>If only one or two filters are applied, select 'All' for the remaining filters.</t>
  </si>
  <si>
    <t>After your selection, click the 'Show shortlist of measures' button to see applicable measures. Click the 'Reset' button to remove all filters.</t>
  </si>
  <si>
    <t>Click the link for any measure under the 'Click for Details' to see more details about the measure.</t>
  </si>
  <si>
    <t>1. Programme</t>
  </si>
  <si>
    <t>Drop-down selection</t>
  </si>
  <si>
    <t>2. Archetype</t>
  </si>
  <si>
    <t>3. Component</t>
  </si>
  <si>
    <t>4. Climate Risk</t>
  </si>
  <si>
    <t>Step 2: Measures shortlist</t>
  </si>
  <si>
    <t>The table below provides an overview of the most applicable resilience measures.</t>
  </si>
  <si>
    <t>Shortlist Measures</t>
  </si>
  <si>
    <t>Click for Details</t>
  </si>
  <si>
    <t>&lt; BACK TO CRITERIA SELECTION</t>
  </si>
  <si>
    <t>Description</t>
  </si>
  <si>
    <t>Trees can be planted in soil-filled tree pits, planters or structural soils to provide shaded areas that provide respite from the heat. Trees also mitigate the urban heat island effect by preventing solar energy warming up surfaces within a city. They can manage surface water by intercepting rainfall and provide benefits to biodiversity.</t>
  </si>
  <si>
    <t xml:space="preserve">
Case Study</t>
  </si>
  <si>
    <r>
      <rPr>
        <b/>
        <sz val="9"/>
        <color theme="1"/>
        <rFont val="Century Gothic"/>
        <family val="2"/>
        <scheme val="minor"/>
      </rPr>
      <t>Aldermanbury Square, City of London</t>
    </r>
    <r>
      <rPr>
        <sz val="9"/>
        <color theme="1"/>
        <rFont val="Century Gothic"/>
        <family val="2"/>
        <scheme val="minor"/>
      </rPr>
      <t xml:space="preserve">
A cluster of plane trees in Aldermanbury Square have been trained to grow in a pergola/vine style to provide an area of low canopy cover. Combined with ground level water features, this canopy cover in the summer months helps to combat overheating by providing a dense area of shade.</t>
    </r>
  </si>
  <si>
    <t>Further Considerations</t>
  </si>
  <si>
    <t>Refer to the City of London Tree Strategy SPD - this provides many guidelines on planting, establishment, irrigation, surface treatment and aftercare.
- The historical context of the City requires to protect and enhance significant City and London views for important buildings, townscape and skylines.
- There are three main types available; bare root, rootballed and container grown.
- It is essential that the right species of tree is selected for a particular site and environment. Existing native trees in the city are not adapted for future climate projections, therefore non-native species should also be considered when selecting species.
- Species selection should encourage biodiversity and making a positive contribution to air quality / carbon sequestration. 
- Water availability, soil and location are clearly very important in species selection. Trees must be afforded conditions which will ensure they grow successfully to maturity and have a full lifespan.
- Species should be chosen which will flourish in the chosen space and not outgrow it. This maximises the chances of survival.
- Consistent irrigation of the soil around  is essential to ensure its survival (for 3 to 5 years). Water from natural sources (rainfall and ground water) cannot be relied on to be sufficient for the tree’s needs during establishment. As a rule of thumb 150 litres of water should be administered weekly to newly planted trees during the first three growing seasons post planting, with gradual reductions in volume over the next two years.
- Trees that tolerate overirrigation, can be an opportunity to be used as a cooling strategy during warmer seasons.
- Standard street trees planted without an appropriate volume of uncompacted soil are not cost-effective despite initial installation costs being cheaper.
- Trees should be planted far enough from buildings so that when they mature, their root systems do not damage the foundations.</t>
  </si>
  <si>
    <t>Climate Risks</t>
  </si>
  <si>
    <t xml:space="preserve">
Benefits</t>
  </si>
  <si>
    <t>Programmes</t>
  </si>
  <si>
    <t>Applicable Archetypes</t>
  </si>
  <si>
    <t>Components</t>
  </si>
  <si>
    <t>Constraints</t>
  </si>
  <si>
    <t>Refer to the City of London Tree Strategy SPD
- The character and setting of the City’s gardens of special historic interest must be safeguarded.
- Trees planted above or below ground within planters with positive drainage are not encouraged, as this will require permanent irrigation.
- Below ground services/utilities, basement structures and archaeological considerations (up to 6m depth) may be limiting. There is little natural soil remaining in the City – it is primarily made ground. Planting in a tree pit with a membrane or other root barrier may restrict the impact of trees on utilities and archaeology.
- Trees in churchyards should be planted to ensure that their root system does not interfere with the foundations of historic buildings, tombstones, vaults and burials for example by using appropriate root barriers.
- Street tree planting must be designed to take account of pedestrian and cycleway needs and other highway activity (loading, unloading, bus stops). Pavement width and footfall are important considerations and trees should be planted only where they do not create a hazard for the general public, especially visually impaired people or wheelchair users.
- Maintenance and cleaning needs should be considered when choosing species for street planting. Trees which secrete sticky fruity substances have low hanging branches, or a large root system may not be suitable. Leaf clearance and litter removal are also considerations (for example tree grilles which do not allow litter such as discarded cigarette ends to collect, should be used).
- Depending on the design, the basis of the trees might be difficult to access and to clean. Regular maintenance should be provided to avoid the basis of the tree becoming a hot spot for algae and/or garbage accumulation.</t>
  </si>
  <si>
    <t>CAPEX</t>
  </si>
  <si>
    <t>- Same cost that traditional tree planting, just need to carefully choose the tree species and leave enough rooting space.
- Consider cost of excavating tree pits and depositing soil alongside tree pits. Trees in connected pits may affect costs of pit construction.
- Certain sites may require additional management tools such as root barriers and root directors (used at the time of planting to divert roof growth away from pavements and out for anchorage).
- Consider costs of tree pit irrigation infrastructure, e.g. 'root rain' pipes</t>
  </si>
  <si>
    <t>OPEX</t>
  </si>
  <si>
    <t>- Increase in the amount of street cleansing resources required. Maintenance costs will depend on inspection, leaf clearing and formative pruning. May be incorporated into general landscape management with the correspondent increase on budget and resources (Green Blue Urban, 2018).
- The ongoing maintenance of additional trees will need to be the subject of a commuted sum covering costs over 20 years. This sum should cover pruning and maintenance of the tree itself and the cost of additional street sweeping associated with seasonal leaf and blossom fall and pavement cleaning associated with sap, fruit and berries and associated bird droppings.
- Irrigation systems will involve additional costs, including testing and inspection, pump system upkeep, localised repairs and electrical testing.</t>
  </si>
  <si>
    <t xml:space="preserve">not </t>
  </si>
  <si>
    <t>Trees can be planted in soil-filled tree pits, planters or structural soils along travel routes (especially pedestrian and cycle routes) to provide linear shaded areas that provide respite from the heat. Trees also mitigate the urban heat island effect by preventing solar energy warming up surfaces within a city. They can manage surface water by intercepting rainfall and provide benefits to biodiversity.</t>
  </si>
  <si>
    <r>
      <rPr>
        <b/>
        <sz val="9"/>
        <color theme="1"/>
        <rFont val="Century Gothic"/>
        <family val="2"/>
        <scheme val="minor"/>
      </rPr>
      <t xml:space="preserve">
Aldermanbury, City of London</t>
    </r>
    <r>
      <rPr>
        <sz val="9"/>
        <color theme="1"/>
        <rFont val="Century Gothic"/>
        <family val="2"/>
        <scheme val="minor"/>
      </rPr>
      <t xml:space="preserve">
A row of lime trees lines the east side of Aldermanbury. These are tall, fast-growing species that provide an linear area of shade in the summer months, helping to combat overheating for pedestrians and cyclists.</t>
    </r>
  </si>
  <si>
    <t xml:space="preserve">Refer to the City of London Tree Strategy SPD - this provides many guidelines on planting, establishment, irrigation, surface treatment and aftercare.
- The historical context of the City requires to protect and enhance significant City and London views for important buildings, townscape and skylines.
- There are three main types available; bare root, rootballed and container grown.
- It is essential that the right species of tree is selected for a particular site and environment. Existing native trees in the city are not adapted for future climate projections, therefore non-native species should also be considered when selecting species.
- Species selection should encourage biodiversity and making a positive contribution to air quality / carbon sequestration. 
- Water availability, soil and location are clearly very important in species selection. Trees must be afforded conditions which will ensure they grow successfully to maturity and have a full lifespan.
- Species should be chosen which will flourish in the chosen space and not outgrow it. This maximises the chances of survival.
- Consistent irrigation of the soil around  is essential to ensure its survival (for 3 to 5 years). Water from natural sources (rainfall and ground water) cannot be relied on to be sufficient for the tree’s needs during establishment. As a rule of thumb 150 litres of water should be administered weekly to newly planted trees during the first three growing seasons post planting, with gradual reductions in volume over the next two years.
- Trees that tolerate overirrigation, can be an opportunity to be used as a cooling strategy during warmer seasons.
- Standard street trees planted without an appropriate volume of uncompacted soil are not cost-effective despite initial installation costs being cheaper.
- Trees should be planted far enough from buildings so that when they mature, their root systems do not damage the foundations. </t>
  </si>
  <si>
    <t>- Same cost that traditional tree planting, just need to carefully choose the tree species and leave enough rooting space.
- Consider cost of excavating tree pits and depositing soil alongside tree pits. Avenue planting may allow for planting of trees in connected pits, which may affect costs.
- Certain sites may require additional management tools such as root barriers and root directors (used at the time of planting to divert roof growth away from pavements and out for anchorage).
- Consider costs of tree pit irrigation infrastructure, e.g. 'root rain' pipes</t>
  </si>
  <si>
    <t>A number of common and/or native species of trees, such as elm and ash, are susceptible to disease. Planting species that are known to be less susceptible to tree diseases, which may be non-native, provides resilience to existing or emerging pests and diseases. Trees can protect against overheating by providing respite from the heat through creating areas of shade, which also mitigates the  urban heat island effect; can manage surface water by intercepting rainfall; and provide benefits to biodiversity.</t>
  </si>
  <si>
    <r>
      <rPr>
        <b/>
        <sz val="9"/>
        <color theme="1"/>
        <rFont val="Century Gothic"/>
        <family val="2"/>
        <scheme val="minor"/>
      </rPr>
      <t>Vine Street, City of London</t>
    </r>
    <r>
      <rPr>
        <sz val="9"/>
        <color theme="1"/>
        <rFont val="Century Gothic"/>
        <family val="2"/>
        <scheme val="minor"/>
      </rPr>
      <t xml:space="preserve">
An avenue of street trees was planted in spring 2022 as part of S278 works for an adjacent student accommodation development. These included two species (Zelkova serrata and Pride of India) that are fast growing and resistant to a range of tree pests and diseases. Once grown, these will provide shade from canopy cover for pedestrians and cyclists along Vine Street to combat street level overheating.</t>
    </r>
  </si>
  <si>
    <r>
      <t xml:space="preserve">Refer to the City of London Tree Strategy SPD - this provides many guidelines on planting, establishment, irrigation, surface treatment and aftercare.
- </t>
    </r>
    <r>
      <rPr>
        <b/>
        <sz val="9"/>
        <color theme="1"/>
        <rFont val="Century Gothic"/>
        <family val="2"/>
        <scheme val="minor"/>
      </rPr>
      <t>Seek information from: UK plant health portal, Forestry.gov.uk and RHS.org.uk and find out any information on local tree pest or disease proliferation. 
- Set Biosecurity standards as common practice within work programmes. 
- Monitor and report signs and symptoms, monitoring can pick up early warning of pests, diseases, and other threats.
- Procure a variety of species that have been selectively bred to be resistant and resilient, such as ‘Resistant Elms’.</t>
    </r>
    <r>
      <rPr>
        <sz val="9"/>
        <color theme="1"/>
        <rFont val="Century Gothic"/>
        <family val="2"/>
        <scheme val="minor"/>
      </rPr>
      <t xml:space="preserve"> 
- The historical context of the City requires to protect and enhance significant City and London views for important buildings, townscape and skylines.
- There are three main types available; bare root, rootballed and container grown.
- It is essential that the right species of tree is selected for a particular site and environment. Existing native trees in the City are not always adapted for future climate projections, therefore non-native species should also be considered when selecting species.
- Water availability, soil and location are clearly very important in species selection. Trees must be afforded conditions which will ensure they grow successfully to maturity and have a full lifespan.
- Species should be chosen which will flourish in the chosen space and not outgrow it. This maximises the chances of survival.
- Consistent irrigation of the soil around is essential to ensure its survival (for 3 to 5 years). Water from natural sources (rainfall and ground water) cannot be relied on to be sufficient for the tree’s needs during establishment. As a rule of thumb 150 litres of water should be administered weekly to newly planted trees during the first three growing seasons post planting, with gradual reductions in volume over the next two years.
- Trees that tolerate overirrigation, can be an opportunity to be used as a cooling strategy during warmer seasons.
- Standard street trees planted without an appropriate volume of uncompacted soil are not cost-effective despite initial installation costs being cheaper.
- Trees should be planted far enough from buildings so that when they mature, their root systems do not damage the foundations.</t>
    </r>
  </si>
  <si>
    <r>
      <t xml:space="preserve">Refer to the City of London Tree Strategy SPD
</t>
    </r>
    <r>
      <rPr>
        <b/>
        <sz val="9"/>
        <color theme="1"/>
        <rFont val="Century Gothic"/>
        <family val="2"/>
        <scheme val="minor"/>
      </rPr>
      <t xml:space="preserve">- Regular inspection/monitoring is resource intensive and requires individuals with the knowledge and skill to identify issues.
- Climate resilient species may need to be imported; importation of plants is a key driver of the spread of non-native plant pests and diseases.
</t>
    </r>
    <r>
      <rPr>
        <sz val="9"/>
        <color theme="1"/>
        <rFont val="Century Gothic"/>
        <family val="2"/>
        <scheme val="minor"/>
      </rPr>
      <t>- The character and setting of the City’s gardens of special historic interest must be safeguarded.
- Trees planted above or below ground within planters with positive drainage are not encouraged, as this will require permanent irrigation.
- Below ground services/utilities, basement structures and archaeological considerations (up to 6m depth) may be limiting. There is little natural soil remaining in the City – it is primarily made ground. Planting in a tree pit with a membrane or other root barrier may restrict the impact of trees on utilities and archaeology.
- Trees in churchyards should be planted to ensure that their root system does not interfere with the foundations of historic buildings, tombstones, vaults and burials for example by using appropriate root barriers.
- Street tree planting must be designed to take account of pedestrian and cycleway needs and other highway activity (loading, unloading, bus stops). Pavement width and footfall are important considerations and trees should be planted only where they do not create a hazard for the general public, especially visually impaired people or wheelchair users.
- Maintenance and cleaning needs should be considered when choosing species for street planting. Trees which secrete sticky fruity substances have low hanging branches, or a large root system may not be suitable. Leaf clearance and litter removal are also considerations (for example tree grilles which do not allow litter such as discarded cigarette ends to collect, should be used).
- Depending on the design, the basis of the trees might be difficult to access and to clean. Regular maintenance should be provided to avoid the basis of the tree becoming a hot spot for algae and/or garbage accumulation.</t>
    </r>
  </si>
  <si>
    <t>- Same cost that traditional tree planting, need to carefully choose the tree species and leave enough rooting space. Disease-resistant species may be more or less expensive than traditionally planted species.
- Consider cost of excavating tree pits and depositing soil alongside tree pits.
- Certain sites may require additional management tools such as root barriers and root directors (used at the time of planting to divert roof growth away from pavements and out for anchorage).
- Consider costs of tree pit irrigation infrastructure, e.g. 'root rain' pipes</t>
  </si>
  <si>
    <t>A number of common and/or native species of trees, such as elm and ash, are susceptible to disease. Planting a wider variety of tree species, which may be non-native, in one area provides resilience if certain species become impacted by pests and diseases, heat stress or water stress. Trees can protect against overheating by providing respite from the heat through creating areas of shade, which also mitigates the  urban heat island effect; can manage surface water by intercepting rainfall; and provide benefits to biodiversity.</t>
  </si>
  <si>
    <r>
      <rPr>
        <b/>
        <sz val="9"/>
        <color theme="1"/>
        <rFont val="Century Gothic"/>
        <family val="2"/>
        <scheme val="minor"/>
      </rPr>
      <t>Disease Resistant Elm Avenue, Richmond Park</t>
    </r>
    <r>
      <rPr>
        <sz val="9"/>
        <color theme="1"/>
        <rFont val="Century Gothic"/>
        <family val="2"/>
        <scheme val="minor"/>
      </rPr>
      <t xml:space="preserve">
Disease resistant elm cultivars have become more available and have significant value in restoring populations of butterflies like the white-letter hairstreak. Avenues of elms have been planted using a variety of cultivars, in sites like Richmond Park and Vauxhall pleasure gardens to re-establish elms within London and the biodiversity they support. </t>
    </r>
  </si>
  <si>
    <r>
      <t xml:space="preserve">Refer to the City of London Tree Strategy SPD - this provides many guidelines on planting, establishment, irrigation, surface treatment and aftercare.
</t>
    </r>
    <r>
      <rPr>
        <b/>
        <sz val="9"/>
        <color theme="1"/>
        <rFont val="Century Gothic"/>
        <family val="2"/>
        <scheme val="minor"/>
      </rPr>
      <t>- Species that have been present longer in the British Isles will have a wider range of benefits to existing biodiversity and will support a wider range of species. Urban tree study in Bracknell found correlation between native trees and higher abundance of tree bugs and birds. 
- The UK’s rich cultivated plant diversity should be used to increase diversity and build resilience to climate change. 
- Apply the 10, 20, 30 rule; plant no more than 10% of a particular species, 20% of a particular genus and 30% of a particular family to avoid using monocultures.
- Use of large populations of genetic clones should be avoided as a measure to prevent potential proliferation of future pests and diseases.
- Where possible, consider under-planting: different levels of planting can be used to recreate the ‘forest’ habitat (canopy, understory, shrub, and ground cover)</t>
    </r>
    <r>
      <rPr>
        <sz val="9"/>
        <color theme="1"/>
        <rFont val="Century Gothic"/>
        <family val="2"/>
        <scheme val="minor"/>
      </rPr>
      <t xml:space="preserve">
- The historical context of the City requires to protect and enhance significant City and London views for important buildings, townscape and skylines.
- There are three main types available; bare root, rootballed and container grown.
- Water availability, soil and location are clearly very important in species selection. Trees must be afforded conditions which will ensure they grow successfully to maturity and have a full lifespan.
- Species should be chosen which will flourish in the chosen space and not outgrow it. This maximises the chances of survival.
- Consistent irrigation of the soil around  is essential to ensure its survival (for 3 to 5 years). Water from natural sources (rainfall and ground water) cannot be relied on to be sufficient for the tree’s needs during establishment. As a rule of thumb 150 litres of water should be administered weekly to newly planted trees during the first three growing seasons post planting, with gradual reductions in volume over the next two years.
- Trees that tolerate overirrigation, can be an opportunity to be used as a cooling strategy during warmer seasons.
- Standard street trees planted without an appropriate volume of uncompacted soil are not cost-effective despite initial installation costs being cheaper.
- Trees should be planted far enough from buildings so that when they mature, their root systems do not damage the foundations.</t>
    </r>
  </si>
  <si>
    <r>
      <t xml:space="preserve">Refer to the City of London Tree Strategy SPD
</t>
    </r>
    <r>
      <rPr>
        <b/>
        <sz val="9"/>
        <color theme="1"/>
        <rFont val="Century Gothic"/>
        <family val="2"/>
        <scheme val="minor"/>
      </rPr>
      <t>- Native species choice can be limited based on the climatic extremes of the City and the environmental needs of species.
-  It isn’t always possible to vary individual planting schemes to increase diversity significantly, this is when the 10, 20, 30 rule should be considered more strategically. 
- Species with higher benefits to urban wildlife may be ruled our due to maintenance and cleaning works. Trees which secrete sticky substances, produce large quantities of fruit, have</t>
    </r>
    <r>
      <rPr>
        <sz val="9"/>
        <color theme="1"/>
        <rFont val="Century Gothic"/>
        <family val="2"/>
        <scheme val="minor"/>
      </rPr>
      <t xml:space="preserve"> </t>
    </r>
    <r>
      <rPr>
        <b/>
        <sz val="9"/>
        <color theme="1"/>
        <rFont val="Century Gothic"/>
        <family val="2"/>
        <scheme val="minor"/>
      </rPr>
      <t xml:space="preserve">low hanging branches, or a large root system may not be suitable. Leaf clearance and litter removal are also considerations (for example tree grilles which do not allow litter such as discarded cigarette ends to collect, should be used).
</t>
    </r>
    <r>
      <rPr>
        <sz val="9"/>
        <color theme="1"/>
        <rFont val="Century Gothic"/>
        <family val="2"/>
        <scheme val="minor"/>
      </rPr>
      <t>- The character and setting of the City’s gardens of special historic interest must be safeguarded.
- Trees planted above or below ground within planters with positive drainage are not encouraged, as this will require permanent irrigation.
- Below ground services/utilities, basement structures and archaeological considerations (up to 6m depth) may be limiting. There is little natural soil remaining in the City – it is primarily made ground. Planting in a tree pit with a membrane or other root barrier may restrict the impact of trees on utilities and archaeology.
- Trees in churchyards should be planted to ensure that their root system does not interfere with the foundations of historic buildings, tombstones, vaults and burials for example by using appropriate root barriers.
- Street tree planting must be designed to take account of pedestrian and cycleway needs and other highway activity (loading, unloading, bus stops). Pavement width and footfall are important considerations and trees should be planted only where they do not create a hazard for the general public, especially visually impaired people or wheelchair users.
- Regular maintenance should be provided to avoid the basis of the tree becoming a hot spot for algae and/or garbage accumulation.</t>
    </r>
  </si>
  <si>
    <t>- Same cost that traditional tree planting, need to carefully choose the tree species and leave enough rooting space. Planting a variety of species may be more or less expensive than traditionally planted species.
- Consider cost of excavating tree pits and depositing soil alongside tree pits.
- Certain sites may require additional management tools such as root barriers and root directors (used at the time of planting to divert roof growth away from pavements and out for anchorage).
- Consider costs of tree pit irrigation infrastructure, e.g. 'root rain' pipes</t>
  </si>
  <si>
    <t>Ensure healthy and established trees are retained in development proposals, which is more cost effective than periodic removal and replacement. Trees can protect against overheating by providing respite from the heat through creating areas of shade, as well as reduce building energy consumption through shading; this also mitigates the urban heat island effect. They can also manage surface water by intercepting rainfall and provide benefits to biodiversity.</t>
  </si>
  <si>
    <r>
      <rPr>
        <b/>
        <sz val="9"/>
        <color theme="1"/>
        <rFont val="Century Gothic"/>
        <family val="2"/>
        <scheme val="minor"/>
      </rPr>
      <t>New Change Garden</t>
    </r>
    <r>
      <rPr>
        <sz val="9"/>
        <color theme="1"/>
        <rFont val="Century Gothic"/>
        <family val="2"/>
        <scheme val="minor"/>
      </rPr>
      <t xml:space="preserve">
The previously sunken garden at the junction of New Change and Cheapsie was dominated by two mature beech trees which provide significant shade at this busy spot. The redesigned public realm has replaced impermeable surfaces with permeable ones that will provide more water into the ground. This will improve the growing conditions for the trees which have been dependant on irrigation.
The design had to be adjusted during implementation to protect the root systems.</t>
    </r>
  </si>
  <si>
    <t>In line with the City of London Tree Strategy, there will be a presumption that trees on development sites will be retained unless there are exceptional circumstances to justify their removal. In the event of a tree needing to be removed a replacement tree which enhances the amenity will be required.
- There are a number of trees which are of historic importance to the City. Some are rare species; others are old and mature trees in an important setting. The Great Trees of London initiative was originally developed by the London Tree Forum and supported by The Countryside Alliance to celebrate and bring to the public’s attention the importance and uniqueness of London’s tree heritage.
- Ensure that trees are planted in a location where the roots can extend within a much wider soil volume than the initial planting location offers. This reduces watering and maximises the chances of survival.
- It is strongly recommended that large trees are retained. Retaining existing green infrastructure can practically benefit developers too, as removal of trees can disturb the delicate balance of water tables, resulting in expensive below ground construction processes. Large trees also give tall buildings a better sense of scale, screening and shielding other nearby properties (Green blue Urban, 2018).
- Unlike new planting, existing trees will survive relying on water from natural sources (rainfall and ground water)
See also City of London Transport Strategy 2019 - Building on Proposal 8: Incorporate more greenery into the City's streets and public spaces.</t>
  </si>
  <si>
    <t>Currently only about 1 in 4 trees in the City are mature, and over half are young / semi-mature. It is therefore important to allow the younger trees to develop to maturity.
Developments nearby existing trees: all risks to trees should be properly considered at the design stage and developers must let the City Corporation know of any works which would affect trees.
- Establish root protection area/construction exclusion zone around trees to be retained.
- Install protection measures i.e. barriers, fencing or warning notices prior to commencement of works.
- Well-grown, healthy trees are less susceptible to disease than trees that are in poor health or under stress. The importance of optimising good growing conditions should therefore not be underestimated.</t>
  </si>
  <si>
    <t>No new capital costs. In new development, there might additional costs to protect existing trees, including the roots.</t>
  </si>
  <si>
    <t xml:space="preserve">No new increase in the amount street cleansing resources required. Maintenance costs will depend on inspection, leaf clearing and formative pruning. May be incorporated into general landscape management with the correspondent increase on budget and resources (Green Blue Urban, 2018).
</t>
  </si>
  <si>
    <t>Rain gardens are relatively small depressions in the ground that allow rainwater to temporarily pond, e.g. from roof water and other ‘clean’ surface water, before infiltrating into the ground or to a drain. In order for roof water to reach a rain garden, property downpipes are often disconnected from the drainage system and redirected. Rain gardens are most likely to be implemented on private property close to buildings. Rain gardens should be planted up with native vegetation that is happy with occasional inundations.
Rain gardens not only provide more surface water capacity within the network but also treat the runoff from the roads to improve water quality overall (City of London Strategic Flood Risk Assessment, 2017). Rain gardens can help manage contaminants from road runoff and can also offer a variety of creative design interpretations to suit the site.</t>
  </si>
  <si>
    <t xml:space="preserve">
Case Study</t>
  </si>
  <si>
    <r>
      <t xml:space="preserve">Senator House
</t>
    </r>
    <r>
      <rPr>
        <sz val="9"/>
        <color theme="1"/>
        <rFont val="Century Gothic"/>
        <family val="2"/>
        <scheme val="minor"/>
      </rPr>
      <t>The redevelopment of Senator House on Queen Victoria Street and incorporated rain gardens as part of an atrractively planted entrance area. The hard standing of the paths and accessible grassed areas is laid to drain into the planted areas through slotted kerbs. The water is then absorbed through the less compacted soil in the planted areas, where it is then taken up by the plants. Excessive rain fills the planter before overflowing into the traditional drainage network.</t>
    </r>
    <r>
      <rPr>
        <b/>
        <sz val="9"/>
        <color theme="1"/>
        <rFont val="Century Gothic"/>
        <family val="2"/>
        <scheme val="minor"/>
      </rPr>
      <t xml:space="preserve"> </t>
    </r>
  </si>
  <si>
    <t>- Rain gardens can be integrated into a wide range of street features, such as on-street parking, pedestrian crossing points, spaces for cycle storage, cycle hire stations and seating areas. They can also be used to assist traffic calming measures, including gateways and build-outs.
- Stored water can be recirculated to tap points within the communal garden and within private courtyards and terraces for landscape maintenance and irrigation.
- Rain gardens are an easy solution to retrofit into the existing urban fabric. They do not require much space - only a small land piece needs to be taken.
- They provide green attractive features that can help to improve open space. They can be planned as landscaping features, with a flexible layout to fit the site. 
- Rain gardens can be installed into impervious areas if designed correctly.
Refer to CIRIA SuDS Manual (2015) Chapter 18 for more detailed information.</t>
  </si>
  <si>
    <t xml:space="preserve">
Benefits</t>
  </si>
  <si>
    <t>- Access for maintenance should always be available.
- As they are often small, their impact on surface water volume reduction can be limited compared to other SuDS options.
- Often require landscaping and management, e.g. to prevent species dominance.
- Can be susceptible to clogging if surrounding landscape is not managed.
- Not suitable for areas with steep slopes. 
Refer to CIRIA SuDS Manual (2015) Chapter 18 for more detailed information.</t>
  </si>
  <si>
    <t>- In simple rain gardens, filter and drainage layers are generally replaced by a thin (200–500 mm) layer of compost/sand-amended native soils or specified soil mixes (engineered soils).
- Additional expenditure on planting, e.g. nursery plants or seed</t>
  </si>
  <si>
    <t>Require regular maintenance to ensure continuing operation and design performance.
- Inspection for silting and ponding
- Litter and debris removal, sediment removal, de-clogging
- Inlet/outlet cleaning
- Vegetation management and replacement if required</t>
  </si>
  <si>
    <t>Geocellular systems are modular plastic crates or box systems below ground, with large voids (~95%) to control and manage surface water runoff as a soakaway or a storage tank, usually prior to infiltration into the ground or discharge into sewers. These modular or honeycomb style structures can be tailored to suit the specific requirements of most sites. 
Recent innovations include 'Hydrorock' which is a system of rockwool batts that have a high structural strengthen and void volume. These batts can be cut to shape on site and need not be layed level as is required for more traditional geocelluar systems.</t>
  </si>
  <si>
    <r>
      <t xml:space="preserve">King William Street
</t>
    </r>
    <r>
      <rPr>
        <sz val="9"/>
        <color theme="1"/>
        <rFont val="Century Gothic"/>
        <family val="2"/>
        <scheme val="minor"/>
      </rPr>
      <t>Hydrorock has been used to connect pavement drainage to new tree pits as part of a pavement widening scheme. The highway here is congested and the hydrock allows attenuation storage to be maximised in locations it can fit, whilst still connecting the along the street.</t>
    </r>
  </si>
  <si>
    <t>- Lightweight geocellular storage systems are modular and flexible, and are generally robust and easy to install.
- Can be installed beneath trafficked or non-trafficked areas (providing structural performance is proven to be sufficient).
- Can be installed beneath public open spaces, e.g. play areas.  
- High void ratios (up to 96%) provide high storage volume capacity, and are capable of managing high flow events.
- Materials used have long-term physical and chemical stability.
Refer to CIRIA SuDS Manual (2015) Chapter 21 for more detailed information.</t>
  </si>
  <si>
    <t>- No water quality treatment unlike other SuDS measures
- Unlikely to provide additional amenity provision, unless installed beneath new green space e.g. amenity grassland.
- Performance can be difficult to monitor and can be difficult to maintain.
Refer to CIRIA SuDS Manual (2015) Chapter 21 for more detailed information.</t>
  </si>
  <si>
    <t>Sub-base replacement system for SUDS paving "Charcon Permavoid"; Aggregate Industries Ltd; geocellular, interlocking, high strength; high void capacity (92%); typically a 4:1 ratio when compared with alternative granular systems; allows for water storage to be confined at shallow depth within the sub-base layer; inclusive of connection, ties, pins; does not include for encapsulation in geotextile/ geomembranes:
708 x 354 x 150 mm
150 mm thick  £54.68/m2
300 mm  thick £113.2/m2
(Pp 174, Langdon, D. 2010)</t>
  </si>
  <si>
    <t>- Maintenance costs depend on regular inspection of silt traps, manholes, pipework and pre-treatment devices, with removal of sediment, debris and blockages as required. 
- Occasional repair to inlets, outlets, overflows and vents is required.</t>
  </si>
  <si>
    <t>Infiltration trenches are shallow, linear excavations with rubble or stone that create temporary subsurface storage of stormwater runoff, thereby enhancing the natural capacity of the ground to store and drain water. They can be considered to be linear soakaways. They allow water to exfiltrate to surrounding soils from the bottom or sides of the trench. Infiltration trenches:
- provide storage for runoff in an underground chamber, lined with a porous membrane and filled with coarse crushed rock;
- enhance the natural ability of the soil to drain the water. They do this by providing a large surface area in contact with the surrounding soil, through which the water can pass.</t>
  </si>
  <si>
    <r>
      <rPr>
        <b/>
        <sz val="9"/>
        <color theme="1"/>
        <rFont val="Century Gothic"/>
        <family val="2"/>
        <scheme val="minor"/>
      </rPr>
      <t>Moorland Junior School, Sale</t>
    </r>
    <r>
      <rPr>
        <sz val="9"/>
        <color theme="1"/>
        <rFont val="Century Gothic"/>
        <family val="2"/>
        <scheme val="minor"/>
      </rPr>
      <t xml:space="preserve">
A number of SuDS components were installed, including five rain gardens (130 m2), permeable paving, and an infiltration trench. The infiltration trench (10 m x 1 m x 1 m) collects surface water from an adjacent paved area and rainwater pipe.</t>
    </r>
  </si>
  <si>
    <t>- The amount of water that can be disposed of by an infiltration trench within a specified time depends mainly on the infiltration potential of the surrounding soil. The size of the device and the bulk density of any fill material will govern storage capacity.
- Runoff is treated in different ways in an infiltration trench. These include physical filtration to remove solids, adsorption onto the material in the trench and biochemical reactions involving micro-organisms growing on the fill or in the soil.
- The level of treatment depends on the size of the media and the length of the flow path through the system, which controls the time it takes the runoff to pass into the surrounding soil. Pre-treatment may be required before polluted runoff is allowed into an infiltration trench.
- Infiltration trenches are easy to integrate into a site. They are ideal for use around playing fields, recreational areas or public open space. They increase soil moisture content and help to recharge groundwater, thereby mitigating problems of low river flows.
Soil infiltration can be enhanced by
- Managing construction traffic to prevent compaction during construction
- Mixing sand with soil to retain its drainage properties
- Adhering to tight construction tolerances 
- Soil decompaction
- Reusing existing topsoil to allow the inherent seed bank in the soil to regenerate quickly, reducing erosion and enhancing the potential for infiltration.
Refer to CIRIA SuDS Manual (2015) Chapter 13 for more detailed information.</t>
  </si>
  <si>
    <t>- This measure is not suitable for sites with fine particle soils (clay/silts) in upstream catchment. 
- They should not be used where untreated drainage is likely to contain high levels of silt, debris and pollution. There is a high clogging potential without effective pre-treatment. High historic failure rate due to poor maintenance, wrong siting or high debris input.
- This measure is limited to relatively small catchments.
Refer to CIRIA SuDS Manual (2015) Chapter 13 for more detailed information.</t>
  </si>
  <si>
    <t>£55-£65 per m3 stored volume (CIRIA, 2007)
£74-£99 per m length (Stovin &amp; Swan 2007)
£60 per m2 (Environment Agency, 2007)
(p.12, DEFRA, Cost estimation for SUDS - summary of evidence)</t>
  </si>
  <si>
    <t>Regular maintenance required: 
- Regular inspection for signs of clogging
- Removal of sediment from pre-treatment system
- Removal and cleaning or replacement of void fill or geotextile</t>
  </si>
  <si>
    <t xml:space="preserve">Detention basins are hard or soft depressions that retain and attenuate stormwater during peak rainfall, easing the stress on sewer systems and helping to prevent floods in highly urbanised areas. Detention basins are normally dry and should flood during peak rainfall events, although the land may also function as a public realm/recreational facility. However, basins can also be mixed, including both a permanently wet area for wildlife or treatment of the runoff (especially in soft landscaped basins) and an area that is usually dry to cater for flood attenuation. 
Detention basins may also allow for some infiltration and may facilitate some settling of particulate pollutants. </t>
  </si>
  <si>
    <t xml:space="preserve">
Case Study</t>
  </si>
  <si>
    <r>
      <rPr>
        <b/>
        <sz val="9"/>
        <color theme="1"/>
        <rFont val="Century Gothic"/>
        <family val="2"/>
        <scheme val="minor"/>
      </rPr>
      <t xml:space="preserve">Hampstead Chain Catchpit, Hampstead Heath
</t>
    </r>
    <r>
      <rPr>
        <sz val="9"/>
        <color theme="1"/>
        <rFont val="Century Gothic"/>
        <family val="2"/>
        <scheme val="minor"/>
      </rPr>
      <t>As part of the Hampstead Heath Ponds Project a new 'dry' detention basin was created within the western chain of ponds. Known as the Catchpit, it provides additional storage with a flow control holding back large quantities of water temporarily during a storm event. This helps to reduce the rate at which water moves through the cascade, slowing the flow, and giving more time for water in the system to drain away.</t>
    </r>
  </si>
  <si>
    <t>- An artificial detention basin can easily cope with a wide range of rainfall events and could be used where groundwater is vulnerable. It is a simple solution to design and construct, that can match the design style with its surroundings if desired. 
- Basins offer many opportunities for recreation purposes when not in use and can also form part of public open space. 
- Maintenance is relatively straightforward with minimal extra work over and above a standard public open space.
- Basins tend to be found towards the end of the SuDS management train, so are used if extended treatment of the runoff is required or if they are required for wildlife or landscape reasons.
Refer to CIRIA SuDS Manual (2015) Chapter 22 for more detailed information.</t>
  </si>
  <si>
    <t>- Large space requirements
- Little reduction in runoff volume
- Detention depths may be constrained by system inlet and outlet levels.
Refer to CIRIA SuDS Manual (2015) Chapter 22 for more detailed information.</t>
  </si>
  <si>
    <t>£15-£25 per m3 treated volume (CIRIA, 2007)
£80,000 per 5000m3 pond (£16 per m3) (SNIFFER, 2007)
(p.12, DEFRA, Cost estimation for SUDS - summary of evidence)</t>
  </si>
  <si>
    <t>Regular maintenance required: 
- Litter and debris removal and general landscape maintenance, e.g. mowing with soft landscaping.
- Inlet/outlet cleaning
- Sediment monitoring and removal when required.
- Reseeding and repair of erosion</t>
  </si>
  <si>
    <t>Pervious surfaces can be either porous or permeable. Porous surfacing allows water to infiltrate across the entire surface e.g. resin bound gravel, porous concrete, porous asphalt; permeable surfacing is formed of material that is itself impervious to water but allows infiltration through a pattern of voids, e.g. modular paving or grass reinforced grids. Pervious surfaces provide a surface suitable for pedestrian and/or vehicular traffic, while allowing rainwater to infiltrate through the surface and into underlying layers. Water can be temporarily stored before infiltration to the ground, reused, or discharged to a watercourse or other drainage system. Surfaces with an aggregate sub-base can provide good water quality treatment.
Pervious surfaces reduce ponding and attenuate peak flows to watercourses, reducing the risk of flooding downstream. Using pervious pavements can also reduce the need for deep excavations for drainage, which can have significant cost benefits.</t>
  </si>
  <si>
    <r>
      <t xml:space="preserve">Guildhall Complex, Basinghall Street
</t>
    </r>
    <r>
      <rPr>
        <sz val="9"/>
        <color theme="1"/>
        <rFont val="Century Gothic"/>
        <family val="2"/>
        <scheme val="minor"/>
      </rPr>
      <t xml:space="preserve">York stone paving  with joinery gaps has been used on the North-eastern corner of the Guildhall complex. The lack of in-fill between paving slabs allows surface water to permeate the ground, making this a form of permeable paving that still fits in with the areas conservation order. </t>
    </r>
  </si>
  <si>
    <t>- The City’s palette of street construction materials continues to be restricted to three main options: asphalt, York stone, and granite. The selection of these materials is based on durability, value for money, suitability within the City context, aesthetics, safety for road users and consistency in terms of the City’s identity and image. These materials help to ensure design continuity, maintain affordability over the long term, and provide an important basis for the sustainable use of materials throughout the City materials. This may limit use of pervious materials.
- Pervious pavements are useful at managing surface water close to source.
- Pervious pavements can be used in high density developments with a range of surface finishes that accept surface waters over their area of use. It is a flexible and tailored solution that can suit the proposed usage and design life. Lined systems can be used where infiltration is not desirable, or where soil integrity would be compromised.
- Pervious pavement allow dual use of space, so no additional land will be taken, removing the need for gully pots and manholes.
- Surface ponding and ice formation is less of an issue.
- Permeable pavements have been demonstrated to reduce concentrations of surface water pollutants.
Refer to CIRIA SuDS Manual (2015) Chapter 20 for more detailed information.</t>
  </si>
  <si>
    <t>- Cannot be used where large sediment loads may be washed/carried onto the surface. 
- Tend to be more suited to pedestrian, cycle and low traffic roads, or car parks etc. Not ideal for areas of consistent pressure on it (like heavy vehicle braking), because the pores of the pavement could collapse (particularly the case for porous surfaces). Not as strong as traditional stone or asphalt pavements.
- Risk of long-term clogging and weed growth if poorly maintained or inappropriate surface selected.
Refer to CIRIA SuDS Manual (2015) Chapter 20 for more detailed information.</t>
  </si>
  <si>
    <t>More expensive to install  compared to traditional pavements. However, lifetime costing has been shown to be comparable with impermeable pavement materials.
- Cost of bases for SuDS sub-base for use below impervious paving.
- Cost of sub-base replacement system for SuDS paving (allows for water storage to be confined at shallow depth within the subbase layer).
- Cost of pervious surfacing materials.</t>
  </si>
  <si>
    <t>- Regular inspection and maintenance to capture litter, weeds and ponding.
- Regular cleaning should be employed, e.g. brush and suction cleaners or rotating brush cleaners
- Declogging may be required with specialist equipment
- Regular landscaping maintenance if required</t>
  </si>
  <si>
    <t>Soakaways are excavations either filled with a void-forming material, e.g. rubble or lined with brickwork, pre-cast concrete or modular/geocellular storage structures surrounded by granular backfill. They can be grouped and linked together to drain large areas including highways. They can provide storage for runoff in an underground chamber, lined with a porous membrane and filled with coarse crushed rock, and enhance the natural ability of the soil to drain the water. They do this by providing a large surface area in contact with the surrounding soil, through which the water can pass.
Soakaways provide stormwater attenuation, stormwater treatment and groundwater recharge.</t>
  </si>
  <si>
    <r>
      <rPr>
        <b/>
        <sz val="9"/>
        <color theme="1"/>
        <rFont val="Century Gothic"/>
        <family val="2"/>
        <scheme val="minor"/>
      </rPr>
      <t>Holborn Circus, City of London</t>
    </r>
    <r>
      <rPr>
        <sz val="9"/>
        <color theme="1"/>
        <rFont val="Century Gothic"/>
        <family val="2"/>
        <scheme val="minor"/>
      </rPr>
      <t xml:space="preserve">
Holborn Circus was comprehensively redesigned in 2014. These improvements included a soakaway to improve surface water infiltration.</t>
    </r>
  </si>
  <si>
    <t>- The amount of water that can be disposed of by an infiltration trench within a specified time depends mainly on the infiltration potential of the surrounding soil. The size of the device and the bulk density of any fill material will govern storage capacity.
- Runoff is treated in different ways by a soakaway. These include physical filtration to remove solids; adsorption onto the material; and biochemical reactions involving micro-organisms growing on the fill or in the soil. The level of treatment depends on the size of the media and the length of the flow path through the system, which controls the time it takes the runoff to pass into the surrounding soil. Pre-treatment may be required before polluted runoff is allowed into a soakaway.
- Soakaways are easy to integrate into a site, but they may or may not provide amenity or biodiversity value depending on how they are incorporated into the environment. As they are completely underground, they can either be underneath roadways/pavements or beneath shallow amenity grassland.
- Soakaways increase soil moisture content and help to recharge groundwater, thereby helping to mitigate problems of low river flows
- Good community acceptability. Easy to construct and operate. Can be retrofitted.
- Provides groundwater recharge. Good volume reduction and peak flow attenuation.
Refer to CIRIA SuDS Manual (2015) Chapter 13 for more detailed information.</t>
  </si>
  <si>
    <t>- Not suitable for poor draining soils
- Not suitable for locations where infiltration water may put structural foundations at risk, or where infiltrating water may adversely affect existing drainage patterns.
- Not suitable where untreated drainage is likely to contain high levels of silt, debris and pollution. There is a high clogging potential without effective pre-treatment.
- Some uncertainty over long-term performance and possible reduced performance during long wet periods.
Refer to CIRIA SuDS Manual (2015) Chapter 13 for more detailed information.</t>
  </si>
  <si>
    <t>- Costs of soakaway infiltration units, e.g. geocellular storage systems.
- Excavation of pits or trenches and installation of soakaway units
- Costs of base layer (e.g. shingle), filling and topsoil.</t>
  </si>
  <si>
    <t>Swales are shallow, broad, vegetated channels designed to convey and store runoff, usually planted with grass to slow the water and promote sedimentation and filtration to reduce pollution. They may be used as conveyance structures to pass the runoff to the next stage of the treatment train and can be designed to promote infiltration where soil and groundwater conditions allow. They can also provide additional landscape and biodiversity benefits and may replace conventional pipework as a means of conveyancing runoff.</t>
  </si>
  <si>
    <r>
      <t xml:space="preserve">Olympic Park, East London
</t>
    </r>
    <r>
      <rPr>
        <sz val="9"/>
        <color theme="1"/>
        <rFont val="Century Gothic"/>
        <family val="2"/>
        <scheme val="minor"/>
      </rPr>
      <t>The park spans 250ha and has been designed to be protected against a 100-year return period rainfall event plus climate change and in some areas, ground was raised up to 9m. Several swales were installed across the park and pathways have been designed to manage drainage into the watercourse and the new wetland features. A number of stakeholders were involved in the design, and the project created new habitat features whilst offering significant flood risk benefits.</t>
    </r>
  </si>
  <si>
    <t>- Swales provide linear attenuation that is particularly versatile for highways and the rail network by running parallel to the road. They can be designed as a ‘storage swale’ and/or for water conveyance.
- Normal maximum swale depth is 400-600mm.
- Can be incorporated into landscape and public open space - require a significant amount of land.
- Filter strips and swales normally require turf to be laid over 100–150mm of topsoil, sometimes (but not always and especially not if the objective is to create a wildlife-rich wetland swale) with a gravel under-drain to ensure water soaks quickly into the ground or flows to a convenient detention area. 
- Swales are easy to incorporate into landscaping.
- It is considered to be of low capital cost.
- In terms of maintenance and cleaning, pollution and blockages are visible and easily dealt with.
Refer to CIRIA SuDS Manual (2015) Chapter 17 for more detailed information.</t>
  </si>
  <si>
    <t>- Acceptability of water for infiltration is dependent on ground conditions.
- Require a significant amount of space and may compete for space with e.g. trees for landscaping. They are not suitable for steep areas and compete with other uses such as on-road parking. 
- Cannot be used with significant vegetation cover that may limit grass growth due to shade.
- Risks of blockages in pipe work connecting different areas of swale.
Refer to CIRIA SuDS Manual (2015) Chapter 17 for more detailed information.</t>
  </si>
  <si>
    <t>Swales are less expensive to build but use more space for infiltration and conveyance than planters, and can handle low to moderate flows of runoff.
£10-£15 per m2 swale area (CIRIA, 2007)
£18-£20 per m length using an excavator (Stovin &amp; Swan 2007)
£12.5 per m2 (Environment Agency, 2007)
(p.12, DEFRA, Cost estimation for SUDS - summary of evidence)</t>
  </si>
  <si>
    <t>Maintenance can be incorporated into general landscape management.
- Litter/debris removal
- Grass cutting and removal of cuttings, management of vegetation and nuisance plants
- Clearing of inlets, culverts and outlets from debris and sediment
- Repair of eroded or damaged areas.
Maintain as part of drainage infrastructure. Inspect and clean once a year. Highways responsibility ~ £1000 per annum.</t>
  </si>
  <si>
    <t>The direct discharge of rainwater of clean surface water runoff into a nearby watercourse, such as the tidal Thames or a dock. Such measures should include suitable pollution prevention or filtering measures as well as attenuation where necessary, such as other SuDS measures.</t>
  </si>
  <si>
    <r>
      <rPr>
        <b/>
        <sz val="9"/>
        <color theme="1"/>
        <rFont val="Century Gothic"/>
        <family val="2"/>
        <scheme val="minor"/>
      </rPr>
      <t>Seal House, 1 Swan Lane, City of London</t>
    </r>
    <r>
      <rPr>
        <sz val="9"/>
        <color theme="1"/>
        <rFont val="Century Gothic"/>
        <family val="2"/>
        <scheme val="minor"/>
      </rPr>
      <t xml:space="preserve">
Planning approval for the redevelopment of Seal House was granted in 2019. It is proposed that surface water from the roof would discharge to the River Thames directly and areas at ground level would drain either unrestricted to the River Thames or to the combined sewer at greenfield runoff rate, with attenuation provided as necessary.</t>
    </r>
  </si>
  <si>
    <t>- Direct discharge to watercourses is supported under the London Plan drainage hierarchy, if rainwater use as a resource, infiltration and attenuation is not possible to meet all drainage requirements.
- Low-cost option provided the surface water is pollutant-free.
- May require liaison with authorities to determine the amount of water that can be discharged into the system.
Refer to the TfL SuDS in London guide (2016) for further information.</t>
  </si>
  <si>
    <t xml:space="preserve">
Benefits</t>
  </si>
  <si>
    <t>- Limited applicability to areas close to a suitable watercourse.
- Direct discharge to small streams of headwaters of a catchment may lead to flooding downstream.
- Not suitable for potentially polluted water sources without prior treatment, such as runoff from roads.</t>
  </si>
  <si>
    <t>- Costs associated with disconnection of downpipes (etc.) and diversion of drainage system to suitable watercourse.
- Installation of suitable filtration/pollution mitigation/complementary SuDS measures.</t>
  </si>
  <si>
    <t>- Option generally low-cost, requiring maintenance of the drainage systems that convey water to the watercourse. Comparable to typical drainage solutions.
- Litter and debris removal costs
- Clearing of inlets</t>
  </si>
  <si>
    <t>Smart irrigation systems design watering schedules and run times automatically to meet specific landscape needs. These controllers significantly improve outdoor water use efficiencies. Unlike traditional controllers that operate a pre-set programmed schedule and timers smart controllers monitor weather, soil, evaporation and plant water use to automatically adjust the watering schedule to the actual conditions of the site.</t>
  </si>
  <si>
    <r>
      <rPr>
        <b/>
        <sz val="9"/>
        <color theme="1"/>
        <rFont val="Century Gothic"/>
        <family val="2"/>
        <scheme val="minor"/>
      </rPr>
      <t>Finsbury Circus, City of London</t>
    </r>
    <r>
      <rPr>
        <sz val="9"/>
        <color theme="1"/>
        <rFont val="Century Gothic"/>
        <family val="2"/>
        <scheme val="minor"/>
      </rPr>
      <t xml:space="preserve">
One of the City's largest open public spaces, the garden is being re-designed and replanted. To increase the resilience and sustainability of the site smart irrigation will be incorporated to utilise soil moisture data to help schedule watering and run times.</t>
    </r>
  </si>
  <si>
    <t xml:space="preserve">- Programmed to respond to conditions of the site and the climate and is able to and can be applied as weather-based sensors or soil moisture sensors.
- Weather-based controllers or evapotranspiration (ET) controllers use local weather data to adjust irrigation schedules. The local weather information is used to  make adjustments to irrigation run-times so that the planting receives the correct amount of water. 
- ET data uses four weather parameters: temperature, wind, solar radiation and humidity. 
- Three types of ET controller: Signal based (uses meteorological data from open source); Historic (use pre-programmed water use curve based on historic water use, adjusted for solar radiation and temperature); and on-site weather measurement (uses data collected on site to calculate continuous ET measurements) 
- Soil moisture  sensor controllers use well established technology to measure soil moisture content. When buried in the root zone sensors determine moisture levels and transmit this reading to the controller.
- There are two different sensor based systems: Suspended cycle ( set like traditional timer controllers with schedules, start time and duration, but will stop next scheduled irrigation when there is enough moisture in soil); and Water on demand (requires no programming, other than sort times and days of the week to water, it has a user set lower and upper threshold which initiates irrigation when needed). 
- Overall smart irrigation are more sustainable and save water and money and have been show to save up to 20% more water. </t>
  </si>
  <si>
    <t>- Costs for purchasing, installing and maintaining the equipment.
- Reliability of irrigation system (due to human error when setting up).
- Increased maintenance of channels and equipment to ensure it is working properly.</t>
  </si>
  <si>
    <t xml:space="preserve">Is an expensive solution to irrigation, up front costs for sensors and digital infrastructure. </t>
  </si>
  <si>
    <t xml:space="preserve">Requires regular maintenance to ensure sensors are transmitting information effectively and the programming of the controller is calibrated. </t>
  </si>
  <si>
    <t>Green roofs comprise a multi-layered system that covers the roof of a building or podium structure with vegetation cover and/or landscaping. The roof consists of an impermeable layer, a substrate or growing medium and a drainage layer (although not all green roofs require a drainage layer). Vegetation or habitat for wildlife is deliberately established. Different vegetation types, or features such as stones, sandy soils or dead wood added to improve wildlife habitat.
Green roofs can intercept and retain precipitation, reducing the rate and volume of runoff and attenuating peak flows. They are useful in areas of high rainfall and/or high surface water flood risk. They improve water management, can bring ecological benefits and often improve thermal performance by improving insulation.</t>
  </si>
  <si>
    <r>
      <rPr>
        <b/>
        <sz val="9"/>
        <color theme="1"/>
        <rFont val="Century Gothic"/>
        <family val="2"/>
        <scheme val="minor"/>
      </rPr>
      <t>Retrofit Green Roof Guildhall Complex</t>
    </r>
    <r>
      <rPr>
        <sz val="9"/>
        <color theme="1"/>
        <rFont val="Century Gothic"/>
        <family val="2"/>
        <scheme val="minor"/>
      </rPr>
      <t xml:space="preserve">
All green roofs slow the flow of water, retrofit green roofs provide less opportunities for considering the incorporation of water attenuation into the design due to loading. However roofs like the one in the guildhall complex with low vegetation cover and bare ground can provide temporary pools when  there is high rainfall which is  good for biodiversity.</t>
    </r>
  </si>
  <si>
    <t>- Planting depth (10 centimetres versus 15 centimetres) and the plant family have an impact on stormwater retention. Selection of mix of species is important due to wind and local microclimate influence.
- Can be applied in high density developments
- Can be retrofitted (reliant on site specifics)
- No additional land take and may double as rooftop amenity space is designed correctly
- Reduces the expansion and contraction of roof membranes
- Flat roofs are generally replaced every 15 – 20 years – a replacement rate of 5 – 7% per year. Thus, building owners have more opportunities to sustainably upgrade roofs than other surfaces of buildings or sites.
See also report: EFB (2019), Living Roofs and Walls from policy to practice. 10 years of urban greening in London and beyond.</t>
  </si>
  <si>
    <t xml:space="preserve">- Opportunities for retrofitting may be limited by roof structure (e.g. strength, pitch etc) and limits on structural loading
- Any subsequent damage to waterproof membrane likely to be more critical since water is encouraged to remain on the roof.
- Competition for roof space, e.g. MEP installation, solar PV, roof amenity space (although green roofs can double as amenity space in certain instances)
- Higher maintenance costs compared to traditional roofs </t>
  </si>
  <si>
    <t>- More costly than traditional roofs.
- Replace existing mastic asphalt covering on existing concrete slab including insulation, vapour barrier, gravel topping, paviours, solar reflective paint, flashings, roof access hatches, pigeon nets and spikes, rainwater outlets and accessories: 2800m² £150/m²; extra over for green roof; substrate and planting: 950m² £37/m²; total price: £454,200, Rate £45.42/m²
Example 2 from Spon's Buildings Price book:  Green roof: 600m² rate £350/m²
(Pp. 101, Langdon, D. 2014)</t>
  </si>
  <si>
    <t>- Irrigation is needed during establishment of vegetation for some roofs, although may be self sufficient afterwards.
- Inspection for bare patches and replacement of plants will be required on a regular basis
- Litter and debris removal may be required (depending on setting and use)</t>
  </si>
  <si>
    <t>A blue roof is a roof that has been designed to store rainwater, thereby acting as a source-control feature in a sustainable drainage system. In their simplest form, blue roofs are not vegetated. However, blue green roofs consist of a green roof that overlies a void which is above the waterproofing. The blue component of the roof continues to act as a source-control feature but it also irrigates the green roof layer. In recent years, these types of roofs have become ’smart’, with sensors and software that allow the stored water to be discharged at slower rates than on normal green roofs.</t>
  </si>
  <si>
    <r>
      <rPr>
        <b/>
        <sz val="9"/>
        <color theme="1"/>
        <rFont val="Century Gothic"/>
        <family val="2"/>
        <scheme val="minor"/>
      </rPr>
      <t>14-25 Holborn Viaduct</t>
    </r>
    <r>
      <rPr>
        <sz val="9"/>
        <color theme="1"/>
        <rFont val="Century Gothic"/>
        <family val="2"/>
        <scheme val="minor"/>
      </rPr>
      <t xml:space="preserve">
The new development at Holborn Viaduct has been designed to attenuate surface water through a number of blue and blue-green roofs. These will serve a total catachment of 3072m2 . The green blue roofs will incorporate attneuation below accessible and planted terrace areas. </t>
    </r>
  </si>
  <si>
    <t>- For existing buildings each case should be studied separately, considering structure and additional load. 
- Planting depth (10 centimetres versus 15 centimetres) and the plant family have an impact on stormwater retention. Selection of mix of species is important due to wind and local microclimate influence.
- Can be applied in high density developments
- Can be retrofitted (reliant on site specifics)
- Reduces the expansion and contraction of roof membranes
- Flat roofs are generally replaced every 15 – 20 years – a replacement rate of 5 – 7% per year. Thus, building owners have more opportunities to sustainably upgrade roofs than other surfaces of buildings or sites.
See also report: EFB (2019), Living Roofs and Walls from policy to practice. 10 years of urban greening in London and beyond.</t>
  </si>
  <si>
    <t xml:space="preserve">- Opportunities for retrofitting may be limited by roof structure (e.g. strength, pitch etc) and limits on structural loading. Blue green roofs will have even higher structural loading than green roofs due to water storing.
- Any subsequent damage to waterproof membrane likely to be more critical since water is encouraged to remain on the roof.
- Competition for roof space, e.g. MEP installation, solar PV, roof amenity space (although green roofs can double as amenity space in certain instances)
- Higher maintenance costs compared to traditional roofs </t>
  </si>
  <si>
    <t>More costly than traditional and green roofs. Indicative costs for green roofs, example 1 from Spon's Buildings Price book: replace existing mastic asphalt covering on existing concrete slab including insulation, vapour barrier, gravel topping, paviors, solar reflective paint, flashings, roof access hatches, pigeon nets and spikes, rainwater outlets and accessories: 2800m² £150/m²; extra over for green roof; substrate and planting: 950m² £37/m²; total price: £454,200, Rate £45.42/m²
Example 2 from Spon's Buildings Price book:  Green roof: 600m² rate £350/m²
(Pp. 101, Langdon, D. 2014)</t>
  </si>
  <si>
    <t>- Irrigation is needed during establishment of vegetation for some roofs, although may be self sufficient afterwards.
- Maintenance required on pipelines from stored water
- Inspection for bare patches and replacement of plants will be required on a regular basis
- Litter removal may be required (depending on setting and use)</t>
  </si>
  <si>
    <t>Vertical built structures with planting in proprietary modular systems, such as planters or a vertical growing medium, installed and maintained as a package. Textiles, plastics and metal (boxes and cages) are used to provide pockets or troughs that support plants. Installing green walls can result in many benefits to the environment, human welfare and buildings, such as improved insulation and air quality.</t>
  </si>
  <si>
    <r>
      <rPr>
        <b/>
        <sz val="9"/>
        <color theme="1"/>
        <rFont val="Century Gothic"/>
        <family val="2"/>
        <scheme val="minor"/>
      </rPr>
      <t>London Wall Place, City of London</t>
    </r>
    <r>
      <rPr>
        <sz val="9"/>
        <color theme="1"/>
        <rFont val="Century Gothic"/>
        <family val="2"/>
        <scheme val="minor"/>
      </rPr>
      <t xml:space="preserve">
The development includes different level of gardens connected by a number of vertical green elements. Native species to the area of the old London Wall, dating back to the 1800s, were selected, including bulbs such as crocuses, snowdrops, bluebells and daffodils and other plants to inhabit various microclimates across the scheme.
</t>
    </r>
    <r>
      <rPr>
        <i/>
        <sz val="9"/>
        <color theme="1"/>
        <rFont val="Century Gothic"/>
        <family val="2"/>
        <scheme val="minor"/>
      </rPr>
      <t>ANS Global.</t>
    </r>
  </si>
  <si>
    <t>- Living walls are usually irrigated. This may include  the use of pumps that are activated by timers or when sensors detect moisture levels below a certain threshold (EFB, 2019).
- Lighting is an important consideration when designing a living wall. As in natural environments, different plant species thrive in various light levels. Plants should be selected to suit the aspect and natural light intensity of each project.
- Careful selection of plant species is crucial to the ongoing success of a living wall and can lead to significant savings on maintenance costs. Factors to consider include physical influences, such as the situation and aspect of the wall, light and shade levels, wind strength and local salinity; local native plant species may be chosen to compensate the ecosystem for wildlife lost through new development; desired visual effect. 
- Although systems are becoming increasingly lightweight, it is important to allow for the weight of the system structurally. The TfL report suggests that it is advisable to employ a structural engineer for any green wall project.
See also report: EFB (2019), Living Roofs and Walls from policy to practice. 10 years of urban greening in London and beyond.</t>
  </si>
  <si>
    <t>- High water and nutrients consumption 
- Increases load on building
- Complex implementation 
- Frequent maintenance required to avoid plant failure rate, including irrigation
- High installation cost compared to non-green wall
- Limited space for root development and competition for wall space</t>
  </si>
  <si>
    <t>Green wall costs are high. "Depending on the type of wall, where it is located, and who is designing and fitting it for you, the average cost is about £500 per square metre (https://www.hiscox.co.uk/home-insurance/cover-stories/living-walls-home-guide/)</t>
  </si>
  <si>
    <t>- High costs of maintenance. Living walls are very labour intensive to maintain - usually an average of 50 plants per square metre.
- Inadequate maintenance can result in a high failure rate.
- Maintaining the floor clean from the soil that falls out daily because the plants are growing.  It will also be needed to regularly replace plants that have died or are root bound.</t>
  </si>
  <si>
    <t>Traditional green walls where climbing plants are rooted into the ground or into planters at the base of the wall. Installing green walls can result in many benefits to the environment, human welfare and buildings, such as improved insulation and air quality.</t>
  </si>
  <si>
    <r>
      <rPr>
        <b/>
        <sz val="9"/>
        <color theme="1"/>
        <rFont val="Century Gothic"/>
        <family val="2"/>
        <scheme val="minor"/>
      </rPr>
      <t>London Wall Place, City of London</t>
    </r>
    <r>
      <rPr>
        <sz val="9"/>
        <color theme="1"/>
        <rFont val="Century Gothic"/>
        <family val="2"/>
        <scheme val="minor"/>
      </rPr>
      <t xml:space="preserve">
This section of London Wall Place features a climbing wall which forms a green façade. The ivy trails up the wall from a base planter which can be water/irrigated from the base. </t>
    </r>
  </si>
  <si>
    <t>Architecturally designed green façades create eye-catching designs that can make a project stand out from the pack. They simultaneously improve the local environment, and increase the desirability of the building.
When designing a traditional green façade, it is recommended to accompanied by a  maintenance agreement, which should cover:
- Scope of assets within the agreement i.e. pump facility, structure and plants
- Frequency of inspections
- Details of annual horticultural activities</t>
  </si>
  <si>
    <t>- Plant selection is limited to certain climbing species
- Slow surface coverage - often taking over many years
- Potential scattered growth along the surface
- Spontaneous vegetation development 
- Deterioration of the building surface or plant detachment</t>
  </si>
  <si>
    <t>- The most cost effective method to achieve a ‘vertical green effect’ is to train a suitable climber to an existing wall or fence.
- Costs associated with initial planting and training systems, e.g. trellises.</t>
  </si>
  <si>
    <t>Green façades may take some time to establish; however, maintenance requirements are low and irrigation may not be necessary where plants are rooted into the ground. 
"It is unlikely that a 100 percent survival guarantee will be given for the wall unless the maintenance contract is awarded to the supplier." (TFL, 2012)</t>
  </si>
  <si>
    <t>Façades can be made of building materials that have surfaces which are deliberately created to provide opportunities for self-supporting vegetation like algae and mosses. These are typically made up of modified concrete or eco-concrete that include a porous concrete layer where seeds and plants can take root. Installing green walls can result in many benefits to the environment, human welfare and buildings. Bioactive façade can provide inexpensive, low maintenance green walls in locations where more heavily vegetated systems are not feasible.</t>
  </si>
  <si>
    <r>
      <rPr>
        <b/>
        <sz val="9"/>
        <color theme="1"/>
        <rFont val="Century Gothic"/>
        <family val="2"/>
        <scheme val="minor"/>
      </rPr>
      <t>Bioactive Wall Tiles, Lev Levontin, Tel Aviv, Israel</t>
    </r>
    <r>
      <rPr>
        <sz val="9"/>
        <color theme="1"/>
        <rFont val="Century Gothic"/>
        <family val="2"/>
        <scheme val="minor"/>
      </rPr>
      <t xml:space="preserve">
Mixed-use commercial/residential project. The bioactive wall was composed of tiles and planter units on a south facing wall of the building’s patio.
The wall is predominantly shaded, and supported by drip-based irrigation, using recycled water from air-conditioning, to the planters and along the entire wall top. Approximately a month after planting, the wall started developing noticeable plant coverage surrounding the planter units. As little as three months post planting, mosses started colonizing the wall, covering from a few centimetres up to over half a tile in certain cases.</t>
    </r>
  </si>
  <si>
    <t xml:space="preserve">- Bioactive materials doubles as a decorative façade and as a bio-enhanced substrate supporting the growth of mosses, lichens, and climbing vegetation, supporting key ecological functions like increasing plant coverage and diversity. 
- Difference between regular concrete cladding and bioactive tiles: concrete chemistry, surface rugosity, 3D macro-complexity.
- Tiles and planter units mimic features of natural surfaces while also enhancing the wall’s ability to support high diversity of plants that require little or no soil. 
- Tailored to keep the water accumulating on the concrete surface in appropriate conditions for biological development as opposed to water retained on standard concrete mix
- High foliage cover can trap pollutants from the air (biofiltration) and improve air quality by providing oxygen.
- May reduce noise pollution by increasing insulation to buildings and absorbing ambient noise.
- Improve green cover can absorb solar radiation and mitigate the urban heat island effect
- Additional insultation of the building can improve energy efficiency of the structure's envelope
- Decrease the ecological footprint of urban development by promoting high plant diversity and coverage on the structure's façade.
</t>
  </si>
  <si>
    <t>- Aesthetic issues
- May require additional maintenance
- Limited evidence of benefits, such as cooling</t>
  </si>
  <si>
    <t>It is expected that production will cost two to three per cent more than the production of traditional ‘smooth’ concrete. (EU, EcoShape).</t>
  </si>
  <si>
    <t>No additional maintenance</t>
  </si>
  <si>
    <t>Biosolar roofs involve a green roof combined with photovoltaic (PV) arrays. The green roof substrate is used as the ballast required to support the frames to which the PVs are attached, resulting in benefits to both the green roof and the PV array. The combination of these technologies results in greater efficiency of the PVs. The loss of efficiency of the PVs caused by overheating can be reduced by the evaporative cooling provided by the green. (EFB, 2019)</t>
  </si>
  <si>
    <r>
      <rPr>
        <b/>
        <sz val="9"/>
        <color theme="1"/>
        <rFont val="Century Gothic"/>
        <family val="2"/>
        <scheme val="minor"/>
      </rPr>
      <t xml:space="preserve">1 Angel Lane, City of London, London
</t>
    </r>
    <r>
      <rPr>
        <sz val="9"/>
        <color theme="1"/>
        <rFont val="Century Gothic"/>
        <family val="2"/>
        <scheme val="minor"/>
      </rPr>
      <t>A green roof with solar PV is situated at the headquarters of Japanese financial services firm Nomura. In 2019, a series of biodiversity enhancements were also initiated to encourage solitary bees and other invertebrates, installing a variety of nesting habitats including bee banks, mounds, nest boxes and log piles.</t>
    </r>
  </si>
  <si>
    <t>- The front edge of the PV panel is set at around 300mm above the level of the substrate, which allows liberal growing room for the extensive vegetation without blocking light to the solar cells that would otherwise reduce the efficiency of the panels. This height setting also enables light and moisture to reach beneath the panel to support the plants below.
- Cooling effect from vegetation increases panel output by up to 5%.</t>
  </si>
  <si>
    <t>- Opportunities for retrofitting may be limited by roof structure, e.g. structure load/strength, pitch etc
- Any subsequent damage to waterproof membrane likely to be more critical since water is encouraged to remain on the roof.
- Competition for space - area occupied by MEP installations might not leave enough space for greenery or PV arrays.</t>
  </si>
  <si>
    <t>- Capital costs for PV arrays can be high, but costs may be recouped from power supplied by PVs. Prices of solar panels are expected to continue to fall in future.
- Rates for area of material or per item: solar power including 2.2 kWp monocrystalline solar modules (12 × 185 Wp) on roof mounting kit; certified inverter; DC and AC isolation switches and connection to the grid and certification: £9,700 to £12,000
(Pp. 195, Langdon, D. 2014)
- Capital costs of installing green roof.</t>
  </si>
  <si>
    <t>- Maintenance costs refer to cleaning of PV panels and landscaping maintenance.
- Many solar panel manufacturers offer 20-25 years warranty.</t>
  </si>
  <si>
    <t>Installation of photovoltaic solar panels grid on buildings roof. There are two categories of in-roof solar systems, solar panel frames or solar tiles. During the daytime, the presence of solar panels may help mitigate the urban heat island effect due to reduction in consumption of grid electricity. Solar panels can lead to a reduction of the heat stored within the buildings and mitigate the urban heat island effect at nighttime. (Masson, V. et al 2014)</t>
  </si>
  <si>
    <r>
      <rPr>
        <b/>
        <sz val="9"/>
        <color theme="1"/>
        <rFont val="Century Gothic"/>
        <family val="2"/>
        <scheme val="minor"/>
      </rPr>
      <t>1 Angel Lane, City of London, London</t>
    </r>
    <r>
      <rPr>
        <sz val="9"/>
        <color theme="1"/>
        <rFont val="Century Gothic"/>
        <family val="2"/>
        <scheme val="minor"/>
      </rPr>
      <t xml:space="preserve">
A green roof with solar PV is situated at the headquarters of Japanese financial services firm Nomura. In 2019, a series of biodiversity enhancements were also initiated to encourage solitary bees and other invertebrates, installing a variety of nesting habitats including bee banks, mounds, nest boxes and log piles.</t>
    </r>
  </si>
  <si>
    <t>- PV panels are weather dependent - although solar energy can still be collected during cloudy and rainy days, the efficiency of the solar system drops. Solar panels are dependent on sunlight to effectively gather solar energy.
- Some research shows that vegetation can help increase the operational efficiency of solar PV panels by keeping them cool
- London has a potentially huge, but unquantified, opportunity for installing renewable technologies on vacant land and open space, building façades, and alongside thousands of kilometres of roads and railway sidings. However, London’s economic potential for solar is less strong. The GLA assessed the economic potential for solar PV and solar thermal technologies on buildings as part of its zero carbon pathways modelling to inform the London Environment Strategy. This study estimated that under an ambitious scenario solar PV installations could reach around 550 MW capacity by 2025, 850 MW capacity by 2030 and 2 GW capacity by 2050. Solar thermal could potentially contribute the equivalent of around an additional 100 MW by 2030.</t>
  </si>
  <si>
    <t>- Competition for space - area occupied by MEP installations might not leave enough space for greenery or PV arrays.
- Dense development and tall buildings can lead to sub-optimal conditions for electricity generation from solar PV due to shading and lack of available roof space. 
- GLA analysis indicates that solar PV installations are 50 per cent less likely to be installed in conservation areas in the built environment, mainly due to heritage considerations.
- A high proportion of London's homes are privately rented compared to the rest of England. Landlords often have little incentive to install solar PV as they do not receive any benefit from the savings on energy bills unless it is included in the rent, but do have to pay the upfront cost. Likewise tenants have little incentive to invest in a property they do not own. Similarly there are a high number of rented commercial buildings - the onus falls upon the facilities managers to install PV.</t>
  </si>
  <si>
    <t>Capital costs for PV arrays can be high, but costs may be recouped from power supplied by PVs. Prices of solar panels are expected to continue to fall in future.
Rates for area of material or per item: solar power including 2.2 kWp monocrystalline solar modules (12 × 185 Wp) on roof mounting kit; certified inverter; DC and AC isolation switches and connection to the grid and certification: £9,700 to £12,000
(Pp. 195, Langdon, D. 2014)</t>
  </si>
  <si>
    <t>- Maintenance costs including cleaning of PV panels.
- Many solar panel manufacturers offer 20-25 years warranty.</t>
  </si>
  <si>
    <t>Solar façades and cladding allow the integration of solar cells in to most building façades. The solar façade solution is recommended in high-rise buildings where roof space is limited and panels will be located away from the pedestrian where they could be impacted by absorbed heat. The construction of buildings with sustainable energy generation systems necessarily plays an important role in reducing carbon emissions and reducing consumption of grid electricity.</t>
  </si>
  <si>
    <r>
      <rPr>
        <b/>
        <sz val="9"/>
        <color theme="1"/>
        <rFont val="Century Gothic"/>
        <family val="2"/>
        <scheme val="minor"/>
      </rPr>
      <t>Kingsgate House, Kings Road, Chelsea</t>
    </r>
    <r>
      <rPr>
        <sz val="9"/>
        <color theme="1"/>
        <rFont val="Century Gothic"/>
        <family val="2"/>
        <scheme val="minor"/>
      </rPr>
      <t xml:space="preserve">
Designed by Horden Cherry Lee architects, the façade of this seven storey residential building includes 8000 high efficiency solar cells, generating up to 29 kW of electricity. </t>
    </r>
  </si>
  <si>
    <t>- Solar façade could be incorporated to improve shading in the building. Shading is an important part of low energy building design that minimizes glare and over heating caused by excessive solar gain. The use of louvres or brises soleil to shade south facing façades is a proven means of reducing solar gain, reducing the need for artificial cooling. Solar shading reduces glare internally and increase occupant comfort.
- Coloured panels can be made for a particular aesthetic or to match existing buildings. Standard colours are blue/black for crystalline and brown/black for thin film, but layers of coloured laminate or glass can be used to achieve alternative colours. Colouring the modules does result decrease in output. (https://www.spiritenergy.co.uk/kb-solar-bipv)
- Produces electricity which can lead to cost savings</t>
  </si>
  <si>
    <t>- High rise buildings (e.g. Heron Tower, London): although the tower features a facade-mounted solar PV array, it generates merely 2.5% of the building electricity demand. This is due to high energy demand of tall buildings and PV technology continues to be inefficient. (https://www.researchgate.net/figure/Heron-Tower-in-London-UK-Although-the-tower-features-a-facade-mounted-solar-PV-array_fig6_329948809)
- Climate limitations (predominantly cloudy weather reduces efficiency).
- Integrated photovoltaics serve the function of the traditional building material they are replacing (e.g. cladding or roof tiles), resulting in savings on those materials but extra costs for the PV components and electrical installation. Some types of BIPV, such as solar glass, also bring additional savings through their insulating properties.
- Solar façades are not applicable to north facing elevations. The applicability also depends on the amount of wall available in the building. It the building is fully glazed solar façades are unlikely to be applicable.</t>
  </si>
  <si>
    <t>- Looking at providers such as ONYX Solar, some PV material for cladding  costs start from £86 per sqm. Furthermore, PV Glass unlocks the access to incentives to renewables that other materials for rainscreen cladding don't have. 
- Each square meter generates energy free of cost thanks to the sun (About £460 per sqm)
- The initial cost can be offset by reducing the amount spent on building materials.
- The cost of labour that would normally be used to construct the part of the building that the BIPV modules replace can also be offset.
(https://www.onyxsolar.com/economic-feasibility/)</t>
  </si>
  <si>
    <t xml:space="preserve">Shading of the south, west and east facing glazing using internal blinds or external shading/deployable shades will help to prevent internal overheating by preventing solar gain, and help to reduce energy consumption as a result of active cooling and/or mechanical ventilation. For new developments, these shaded elements can be incorporated part of the building design, such us awnings, overhanging eaves, brises-soleil, balconies or colonnades. It is more commonly implemented in residential buildings as a retrofit tool. </t>
  </si>
  <si>
    <r>
      <rPr>
        <b/>
        <sz val="9"/>
        <color theme="1"/>
        <rFont val="Century Gothic"/>
        <family val="2"/>
        <scheme val="minor"/>
      </rPr>
      <t>Monument Building, City of London</t>
    </r>
    <r>
      <rPr>
        <sz val="9"/>
        <color theme="1"/>
        <rFont val="Century Gothic"/>
        <family val="2"/>
        <scheme val="minor"/>
      </rPr>
      <t xml:space="preserve">
The Monument Building is an office and retail development next to the Monument to the Great Fire of London. Twisting aluminium fins are incorporated on the south façade of the building to allow natural light to enter but also protecting it from excessive solar gain.</t>
    </r>
  </si>
  <si>
    <t>- External Shading would reduce the operative temperature increase in the room by between 11°C – 17.5°C. Energy analyses of high performing buildings against future climate scenarios show solar shading to be one of the most cost-effective solutions to tackle increasing occurrence of overheating. (BBSA - NEF). 
- Integrated external and internal solar shading systems emerge as a cost effective means of addressing cooling, heating and visual comfort (Hutchins, 2015). (BBSA - NEF)
- The most significant means in reducing energy use is that the spatial partitioning (façades and roofs) of buildings becomes suitable for passive and active solar energy utilization  (V.Horn, V. et al. (2020))
- Use of high performance internal blinds is most practical for commercial buildings. When external blinds are installed, these are mostly mechanical and have higher CAPEX/OPEX.</t>
  </si>
  <si>
    <t>- External shading is not an option for heritage buildings (although internal shading options can be considered.
- Retrofit options may be limited in scope compared to new construction.</t>
  </si>
  <si>
    <t>- For commercial buildings high performance internal blinds is the most cost-effective option. Upgrading glazing in façade or adding external shading are secondary options that will have higher cost and more difficult implementation. 
- Example from Spon's Architects' and builders' Price Book: Solar shading fixed aluminium Brise Soleil including unit-strut supports; 300mm deep £125 to 155/m (Pp, 178, Langdon, D. 2014); Louvre blind 89mm louvres, manual chain operation, fixed to masonry/m2 - £38.50 to 49.50; Roller blind solar blackout blinds, roller type, manual chain operation, fixed to masonry/m2 - £51 to 65 (Pp, 191, Langdon, D. 2014). Louvres, Brise Soleils and frames; polyester powder coated aluminium; fixing in position including brackets Brise soleil, to mitigate the effects of solar gain. This rate assumes a single natural anodized extruded aluminium fin, with brackets and orientated either horizontally or vertically. The quantity of fins per storey height should be calculated to achieve desired shading : 300mm deep - £125/m</t>
  </si>
  <si>
    <t>Maintenance would include periodic cleaning of structures and reactive maintenance to faults, e.g. mechanical faults in retractable blinds and shades.</t>
  </si>
  <si>
    <t>Artificial structures to provide shade, such as canopies and shade sails, can help to mitigate overheating in parks, public spaces and outside buildings.</t>
  </si>
  <si>
    <r>
      <rPr>
        <b/>
        <sz val="9"/>
        <color theme="1"/>
        <rFont val="Century Gothic"/>
        <family val="2"/>
        <scheme val="minor"/>
      </rPr>
      <t>Postman's Park, City of London</t>
    </r>
    <r>
      <rPr>
        <sz val="9"/>
        <color theme="1"/>
        <rFont val="Century Gothic"/>
        <family val="2"/>
        <scheme val="minor"/>
      </rPr>
      <t xml:space="preserve">
Temporary sun shades have been installed at the park as part of an accessibility campaign,  Seats at the Table’. The shades provide a small amount of respite from peak solar radiation. </t>
    </r>
  </si>
  <si>
    <t>- Thresholds between inside and outside, or between the wider public realm network and a particular space, should consider any measures by which they can provide shelter, comfort, and shade for the public. This might take the form of a public shelter, public seating, canopies, street trees and other elements (Expanding London's Public Realm Design Guide, GLA, 2020).
- Self standing structures are available in a wide variety of designs to suit each specific context.
- Self standing structures are also good to protect furniture and other urban equipment
- For the purpose of shading provision, in areas where additional maintenance can not be provided, self standing structures may be a more suitable option than trees. Self standing structures also deliver shading benefits immediately, unlike trees which need to mature to provide maximum benefits</t>
  </si>
  <si>
    <t>- The structure should be designed to avoid gaps or reachable surfaces where litter, branches or dirt could accumulate.
- When creating a wide covered open space that could entail night activity, or encourage public reunion, additional facilities might be needed such us, surveillance,  bins, toilets or urban furniture.</t>
  </si>
  <si>
    <t>Costs will depend on design, not only materials used but also area of coverage and properties. 
As an example, we looked at  a particular provider, Shade Sails KOOL series, designed for easy installation and high shade factor UV block. 
The cost for covering a 20m x 20m public realm area with 3 equilateral sail shade structure would be approximately £6,400.</t>
  </si>
  <si>
    <t>In general, no additional maintenance required. Some types of design may require removal of debris, litter or bird mess.</t>
  </si>
  <si>
    <t>Greened structures such as pergolas, pagodas and trellises help to provide shade with the added benefits of green infrastructure. Planted correctly, these can provide shade in summer but allow sun to penetrate during winter months when this would be more desirable.</t>
  </si>
  <si>
    <r>
      <rPr>
        <b/>
        <sz val="9"/>
        <rFont val="Century Gothic"/>
        <family val="2"/>
        <scheme val="minor"/>
      </rPr>
      <t>Cleary Gardens, City of London</t>
    </r>
    <r>
      <rPr>
        <sz val="9"/>
        <rFont val="Century Gothic"/>
        <family val="2"/>
        <scheme val="minor"/>
      </rPr>
      <t xml:space="preserve">
The brick-built, linear pergola is located at the northern end of Cleary Garden, close to Queen Victoria Street. In summer, the seating area is shaded by a number of climbing plants.</t>
    </r>
  </si>
  <si>
    <t>- Considerations should be given to areas where the public would reasonably be expected to congregate or gather, such as parks/gardens and outdoor seating areas.
- Appropriate species selection is required. Fast growing species would provide desired benefits as quickly as possible. Deciduous species would be appropriate in areas that would benefit from shading in summer but sun exposure in winter.</t>
  </si>
  <si>
    <t>- May be less applicable to some otherwise suitable areas such as bus stops, due to high volume of public traffic and risk of damage. Artificial self standing structures would likely be more applicable.
- May require extensive maintenance in certain locations e.g. to planting</t>
  </si>
  <si>
    <t>- Costs of structure would be dependent on size and type/level of shelter; structures can vary from almost completely covered to various types of slatted configurations. 
- Initial expenditure on planting would be required
- Additional expenditure on seating/other public realm amenities</t>
  </si>
  <si>
    <t>Would typically require the maintenance of any planting, such as pruning, typical vegetation management and removal of leaves. Structures would require maintenance on an as-needed basis.</t>
  </si>
  <si>
    <t>Infiltration or exfiltration is the uncontrolled leakage of air through permeable materials, joints, cracks, interstices and other parts of the building envelope; this can be caused by wind, the stack effect (warm air rising in tall buildings) or by HVAC systems. Infiltration/exfiltration can cause heat loss and moisture problems in buildings. An airtight building envelope improves energy efficiency while preventing draughts and moisture damage.</t>
  </si>
  <si>
    <r>
      <rPr>
        <b/>
        <sz val="9"/>
        <rFont val="Century Gothic"/>
        <family val="2"/>
        <scheme val="minor"/>
      </rPr>
      <t>David Attenborough Building, Cambridge</t>
    </r>
    <r>
      <rPr>
        <sz val="9"/>
        <rFont val="Century Gothic"/>
        <family val="2"/>
        <scheme val="minor"/>
      </rPr>
      <t xml:space="preserve">
Passive design principles make best use of the building’s existing assets. The high levels of existing concrete combined with new phase changing materials to the soffit of the lighter-weight roof structure were used to promote a natural ventilation strategy involving night cooling. New double-glazing respects the original fenestration (rhythm, frame dimension and distinctive over-sailing bottom edge) and improves air tightness,  preserving the natural light levels but enormously increasing the natural ventilation. 70% of the building is naturally ventilated.</t>
    </r>
  </si>
  <si>
    <t>- In existing buildings, adequate ventilation should be considered when addressing air tightness.
- Best results can be achieved it  when Passivhaus (new buildings) and Enerphit (existing buildings) standard and methodology are applied.
- The provision of additional thermal insulation to the walls and loft (roof) will help prevent solar gain through the structure. However, external wall insulation is problematic for solid wall construction, particularly where the dwelling abuts the pavement (as is the case for many English terraces in urban areas). Internal retrofit is instead likely to be the best option, but requires internal space.
- Where heat gain is identified as being from communal heating systems, insulation of pipes, reduction of boiler flow temperatures, ventilation of service voids (spaces within the structure for service pipe work, such as gas, electricity, water and drainage) must all be considered.
- If the envelope is not airtight enough, the energy demand will increase and there will be also a risk that the envelope structure will degrade and shorten its service life. The pressure difference causes the moist air to leak from the inside through joints and untightens into the envelopment structure, which may, in turn, result in water vapours condensing and fungal growth. (https://www.designingbuildings.co.uk/wiki/Airtightness_of_energy_efficient_buildings)"</t>
  </si>
  <si>
    <t>- The increased cost to ensure good airtightness of the building envelope will be paid back in a few years through reduced costs for energy consumption. HVAC equipment is required for buildings with high levels of airtightness for supply of fresh air. During construction and after its completion, it is necessary to measure the air tightness of the building envelope (Blower Door Test), which negatively affects the financial and time costs of construction. 
- Another weakness is the increased cost of training and qualification of craftsmen. 
https://www.designingbuildings.co.uk/wiki/Airtightness_of_energy_efficient_buildings"</t>
  </si>
  <si>
    <t>Variable - dependent on existing or new construction and type of measures implemented.</t>
  </si>
  <si>
    <t>Comparable to alternatives.</t>
  </si>
  <si>
    <t>Natural ventilation is driven by pressure differences between one part of a building and another, or pressure differences between the inside and outside. Mixed mode ventilation strategies are the most convenient option for both existing and new buildings. Effective ventilation can increase thermal comfort as well as reducing damp and humidity. 
The urban heat island effect is likely to increase overheating inside of buildings. Homes (particularly tower blocks and top floor flats) with single aspect ventilation, large south facing windows and/or communal heating systems are particularly vulnerable. The use of air conditioning increases the energy consumption of buildings; natural ventilation is a good alternative, where possible, to improve indoor comfort.</t>
  </si>
  <si>
    <r>
      <rPr>
        <b/>
        <sz val="9"/>
        <rFont val="Century Gothic"/>
        <family val="2"/>
        <scheme val="minor"/>
      </rPr>
      <t>Bloomberg Building, City of London</t>
    </r>
    <r>
      <rPr>
        <sz val="9"/>
        <rFont val="Century Gothic"/>
        <family val="2"/>
        <scheme val="minor"/>
      </rPr>
      <t xml:space="preserve">
The larger, northern building’s expansive, deep-plan floor plates can be ventilated and cooled using natural ventilation. Outside air will enter the floor plates through the purpose-designed, vertical bronze fins that line the building’s façade and frame the glazing. The fins incorporate acoustically treated vents that open and close to control airflow. From the floor plates, the air will rise up and out of the central atrium. It is only the northern building that incorporates natural ventilation; the smaller, southern building does not have an atrium and, as a consequence, is mechanically ventilated.</t>
    </r>
  </si>
  <si>
    <t>- Increasing cross ventilation in combination with passive measures such as shading, additional glazing, wall insulation and internal hot water pipe insulation, can significantly reduce heat gain.
- Cross ventilation is suitable for buildings up to approximately 12 to 15m in depth (five times the floor to ceiling height, or 2.5 times the floor to ceiling height if openings can only be provided on one side). Beyond this, providing sufficient fresh air creates draughts close to openings, and additional design elements such as internal courtyards are necessary, or the inclusion of elements such as atrium that combine cross ventilation and stack effects.
- Stack ventilation is influenced by the effective area of openings, the height of the stack, the temperature difference between the bottom and the top of the stack and pressure differences outside the building. Where ventilation is needed high up in the building, this can require the addition of ventilation stacks that achieve the height necessary to create a pressure difference between the inlets and outlets.
- Combinations of these ventilation strategies, with the additional exploitation of thermal mass can produce a wide range of natural ventilation solutions, such as trombe walls, solar chimneys and so on.</t>
  </si>
  <si>
    <t>- A disadvantage of cross ventilation is that it tends to be least effective on hot still days, when it is needed most.
- Natural ventilation can also be influenced by occupant behaviour, for example, a person near to a window choosing to close it. For this reason it can be beneficial to automate natural ventilation systems, or to provide training for occupants. It is important then to monitor behaviour to ensure systems continue to be operated as intended.</t>
  </si>
  <si>
    <t>No specific additional costs beyond compliance with building regulations.</t>
  </si>
  <si>
    <t>Unlikely to lead to additional operational cost.</t>
  </si>
  <si>
    <t>Thermal insulation is a solution to reduce energy consumption by preventing heat gain or loss through the building envelope. This reduction of unwanted temperature changes decreases the energy demand of heating and cooling systems. Cavity wall insulation may be fitted internally or externally to existing buildings; roofs can be insulated, particularly inside pitched roofs or flat roofs where they are being re-covered</t>
  </si>
  <si>
    <r>
      <rPr>
        <b/>
        <sz val="9"/>
        <color theme="1"/>
        <rFont val="Century Gothic"/>
        <family val="2"/>
        <scheme val="minor"/>
      </rPr>
      <t>1 Appold Street, City of London, London</t>
    </r>
    <r>
      <rPr>
        <sz val="9"/>
        <color theme="1"/>
        <rFont val="Century Gothic"/>
        <family val="2"/>
        <scheme val="minor"/>
      </rPr>
      <t xml:space="preserve">
This development proposal has opted for a deep refurbishment. Improved thermal building envelope with improved glazing performance, mixed-mode ventilation, and cooling. These design features were selected after undertaking performance modelling</t>
    </r>
  </si>
  <si>
    <t>- Insulating roofs and walls in existing buildings is one of the most straightforward and economically least disruptive measures to reduce CO2 emissions in the short-term in the UK. 
- Care needs to be taken with the insulation of both pitched and flat roofs in historic buildings, and special attention needs to be given to potential condensation problems and the balance of heating and cooling loads if adequate ventilation is not achieved.
- Our existing housing stock poses a challenge as UK is aiming towards the ‘2050 net-zero’ carbon emissions target. As buildings retrofitted now are not likely to be refurbished again before 2050, they must achieve net zero standards now. When approaching retrofit , low-carbon material (e.g. wood) innovative building techniques (e.g. modular and off-site construction) and principle of recycling, disassembly and reuse should be preferred.</t>
  </si>
  <si>
    <t>- Internal wall insulation in existing buildings will entail losing a considerable amount of net floor area. 
- External insulation might adversely affect building fabric.
- Lightweight roof insulation can improve thermal performance in the winter, but might cause heat to be retained inside the building in the summer when cooling is required. The relationship between the thermal mass performance of the roof and its U value need to be considered.
- Insulation materials are generally NOT air tight (exception: foam glass panels), therefore the airtight envelope must be designed and built separately. In timber constructions, mostly wooden composite boards are used (taped at the joints); in solid constructions continuous inside plastering is sufficient. It is important that the airtight envelope is implemented continuously without any interruptions. This must be carefully planned and carried out especially at the connections. (https://passipedia.org/planning/airtight_construction/general_principles/principles_for_improving_airtightness).</t>
  </si>
  <si>
    <t>Thermal insulation retrofit will have a high capital expense which will be inflated depending on the design solution and type and scale of the building, for example multi-story and historic buildings will have a range of needs and solutions which will vary in cost. Some schemes may go through deep refurbishment where all or most of the facade gets replaced and the entire thermal performance enhanced.</t>
  </si>
  <si>
    <t>No additional costs.</t>
  </si>
  <si>
    <t>Windows are an essential factor in assuring pleasant indoor conditions. Window glazing is the glass inside of a window, which can be single, double, or triple glaze. Double glaze, or double paned windows, are the most common types of windows. In cold climates, poorly insulated windows will cause relatively cold surfaces at the façade and will require active heating near the windows to compensate for cold air drops, draughts and “cold radiation” caused by the cold surfaces. It is reported that about 72% of heat loss though a window is through the glazing. Highly insulated windows, on the other hand, will make an active contribution to increasing the level of comfort.</t>
  </si>
  <si>
    <r>
      <rPr>
        <b/>
        <sz val="9"/>
        <rFont val="Century Gothic"/>
        <family val="2"/>
        <scheme val="minor"/>
      </rPr>
      <t>Guildhall, City of London</t>
    </r>
    <r>
      <rPr>
        <sz val="9"/>
        <rFont val="Century Gothic"/>
        <family val="2"/>
        <scheme val="minor"/>
      </rPr>
      <t xml:space="preserve">
As the Guildhall is a listed building, replacement of existing windows for double or triple glazed solutions is prohibited. Secondary glazing has been used to improve the building's insulation and energy performance, in place of replacement glazing.</t>
    </r>
  </si>
  <si>
    <t>- Application of solar control coating should be taken into consideration when refurbishing an existing building. The solar control coating will mitigate the potential risk from overheating.
- Generally, a triple-glazed window system with two layers of low-e glass, high solar heat gain, low conductive frame, exterior shading in moderate European climates is used for best results (El-Darwish I. et al., 2017).
- Upgrading glazing is quite cost intensive. To this purpose, thermal bridges, optimisation of solar gains, windows and façades should be retrofitted at the same time (https://passipedia.org/_media/picopen/microsoft_word_-_07_window_step_by_step_retrofit_kk.pdf)
- Careful specification of window and glazing systems is essential to the energy efficiency and comfort of all buildings. In residential, skin-load dominated structures (such as housing) optimum window design and glazing specification can reduce energy consumption from 10%–50% below accepted practice in most climates. In internal-load dominated commercial, industrial, and institutional buildings, properly specified fenestration systems have the potential to reduce lighting and HVAC costs 10%–40%. (https://www.wbdg.org/resources/windows-and-glazing)</t>
  </si>
  <si>
    <t>- When considering solar control glass compared to traditional window there is a marginal capital cost uplift but the maintenance cost remains unchanged.
- Altering the thermal performance of older buildings carries the risk of creating condensation which can be on the surface of a building component or between layers of the building fabric, which is referred to as ‘interstitial condensation’. Condensation can give rise to mould forming and potential health problems for occupants. It can also damage the building fabric through decay.
- Changes to windows may be limited on certain listed buildings and other historic buildings. Secondary glazing may instead be a better option (https://historicengland.org.uk/images-books/publications/eehb-secondary-glazing-windows/heag085-secondary-glazing/)</t>
  </si>
  <si>
    <t>- High capital costs associated with replacement of glazing, which will vary by building. Triple glazing is more costly than double glazing.
- Consideration of the requirement to upgrade ventilation if increasing air tightness.</t>
  </si>
  <si>
    <t>No significant additional maintenance costs.</t>
  </si>
  <si>
    <t>Cool surface materials have a low heat conductivity, low heat capacity, high solar reflectance and high permeability. Replacing conventional materials with cool materials on roofs and façades can result in significant reductions in internal temperatures, improve indoor thermal comfort and reduce energy use. Buildings are major contributors to the urban heat island effect; use of cool materials on façades and roofs can also help to mitigate the UHI effect by avoiding the storing and re-emission of heat from surfaces.</t>
  </si>
  <si>
    <r>
      <rPr>
        <b/>
        <sz val="9"/>
        <rFont val="Century Gothic"/>
        <family val="2"/>
        <scheme val="minor"/>
      </rPr>
      <t xml:space="preserve">Lloyds Building
</t>
    </r>
    <r>
      <rPr>
        <sz val="9"/>
        <rFont val="Century Gothic"/>
        <family val="2"/>
        <scheme val="minor"/>
      </rPr>
      <t>The Lloyds of London Building was the first modern building to be listed. One of its unusual aspects is the way that plant has been placed externally to make greater space within the building. This includes three cooling towers which sit above the main part of the building. Due to their height these sit in direct sunlight, so to protect the equipment on within the roofs have a reflective metal surface which reduces the heat absorption.</t>
    </r>
  </si>
  <si>
    <t>- Flat roofs are generally replaced every 15 – 20 years – a replacement rate of 5 – 7% per year. Thus, building owners have more opportunities to sustainably upgrade roofs than other surfaces of buildings or sites.
- White roofs are typically 28 to 36 degrees Celsius (50 to 65 degrees Fahrenheit) cooler than dark roofs (C40, 2016)
- Implementing cool roofs across the city can reduce peak daytime local temperatures by up to 3 degrees during a heatwave (https://www.eci.ox.ac.uk/news/2019/0405.html)
- Building façades represent a great opportunity to improve resource efficiency and reduce embodied carbon. When designing a façade, low-carbon material (e.g. wood) innovative building techniques (e.g. modular and off-site construction) and principle of recycling, disassembly and reuse should be taken into consideration
- To successfully implement this measure it is suggested: to incorporate cool options with other larger/long‐term infrastructure projects; undertake public outreach and awareness raising; identify cooling co-benefits and pair with related projects; offer incentives to implement cool solutions; develop guidance requiring cool components.</t>
  </si>
  <si>
    <t>- Certain material choices may represent a constraint on heritage buildings or in conservation areas</t>
  </si>
  <si>
    <t>Materials with cooling properties tend to be comparable in price to conventional materials. Additional expenditure may include paints or coatings. No additional CAPEX if instituted during routine replacement and maintenance works.</t>
  </si>
  <si>
    <t>Limited additional operational expenditure. May require maintenance if e.g. cool paints or coatings are used.</t>
  </si>
  <si>
    <t>Cool pavement materials are those with low heat conductivity, low heat capacity and high solar reflectance. They may also have higher infrared emittance values that prevent the storage of heat and re-emittance during the evening. Replacing conventional paving materials with cool materials or coatings, such as lighter concrete or light/reflective paints and coatings can result in reductions in surface temperature, lower air temperatures and mitigate the urban heat island effect. Replacement with permeable paving can increase cooling through evaporation if there is a water source present.</t>
  </si>
  <si>
    <r>
      <rPr>
        <b/>
        <sz val="9"/>
        <rFont val="Century Gothic"/>
        <family val="2"/>
        <scheme val="minor"/>
      </rPr>
      <t>New Change Garden</t>
    </r>
    <r>
      <rPr>
        <sz val="9"/>
        <rFont val="Century Gothic"/>
        <family val="2"/>
        <scheme val="minor"/>
      </rPr>
      <t xml:space="preserve">
As part of the 'Greening Cheapside' project the previously sunken garden was redesigned to create a more welcoming space at this busy spot.
This included introducing a new light coloured permeable paving. The new surface provides cooling benefits both through the transpiring effect through the voids of the material, and the light colour of the material reduces heat absorption.</t>
    </r>
  </si>
  <si>
    <t xml:space="preserve">- It is estimated that roofs  and  pavements  cover  about  60%  of  urban  surfaces  (with  roofing  covering  20–25%  and  paving covering about 40%). More than 80% of sunlight is absorbed by roofs and pavements and in converted into heat. 
- Albedo - the capacity of urban surfaces to reflect solar radiation - is one of the most important contributors to changes in outdoor temperature, intensifying the urban heat island effect. The Greater London Authority (GLA) has identified urban albedo as one of the most significant parameters for mitigating the Urban Heat Island in London. UK temperatures are on the rise and summer temperatures in UK cities and the surrounding rural areas will increase by 0.45 to 0.81C per decade by 2080 under a high emissions scenario, depending on the time of day and location. (Carbon Brief)
- There are many kinds of paving, paint and coating options that are lighter in colour and/or create a more reflective paved surface.
- Many kinds of permeable  paving, such as reinforced grass pavement, can improve cooling of a surface through evaporation of moisture stored in the pavement material (i.e. the vegetation). However these may be limited to low-traffic or pedestrian environments.
- The City’s palette of street construction materials continues to be restricted to three main options: asphalt, York stone, and granite. The selection of these materials is based on durability, value for money, suitability within the City context, aesthetics, safety for road users and consistency in terms of the City’s identity and image. These materials help to ensure design continuity, maintain affordability over the long term, and provide an important basis for the sustainable use of materials throughout the City. </t>
  </si>
  <si>
    <t>- It is recommended that cool options/measures are more effective when they are incorporated with other larger and long-term infrastructure projects.
- Light coloured paving materials, such as light clinkers and concrete stone have superior cooling properties than black tarmac. However, their appearance suffers badly from pollution and is much more obvious than with equivalent measures on roofs and buildings.
- The cooling performance of light coloured materials reduces with age due to roughening and darkening of surfaces. The level of maintenance required for cool pavements can be higher than traditional material due to the erosion and aging of their reflective properties.
- In some instances, reflective pavements can have an adverse impact on pedestrian thermal comfort due to direct reflection of heat back into the immediate atmosphere. In order to counterbalance this effect, cool pavement measures should be paired with new street trees and should applied in roads surrounded by taller buildings. If widespread tree planting fails, cool pavements could end up making those same streets even hotter for those directly exposed to the reflected heat.
- Additionally, reflective pavements can have an adverse effect on the trees itself by reflecting heat directly to the tree and branches.</t>
  </si>
  <si>
    <t>- Materials with cooling properties tend to be comparable in price to conventional materials, although permeable/vegetated pavements may be higher in cost. 
- Additional expenditure may include paints or coatings. 
- No additional CAPEX if instituted during routine replacement and maintenance works.</t>
  </si>
  <si>
    <t>- Similar maintenance costs for cool materials compared to conventional materials. 
- May require maintenance if e.g. cool paints/coatings or vegetation are incorporated.</t>
  </si>
  <si>
    <t>Hedges can be used to create, link up and improve ecosystems and habitats, and can form an essential part of landscaped areas, with many suitable for large-scale management. A wide range of species are available which make hedgerow planting suitable in a variety of spaces, including previously paved or grey areas that are deficient in greenery, thus contributing to the mitigation of the urban heat island effect. There is some evidence that hedgerows are useful in reducing exposure to poor air quality.</t>
  </si>
  <si>
    <r>
      <rPr>
        <b/>
        <sz val="9"/>
        <rFont val="Century Gothic"/>
        <family val="2"/>
        <scheme val="minor"/>
      </rPr>
      <t>Whittington Gardens</t>
    </r>
    <r>
      <rPr>
        <sz val="9"/>
        <rFont val="Century Gothic"/>
        <family val="2"/>
        <scheme val="minor"/>
      </rPr>
      <t xml:space="preserve">
A new mixed native hedge has been planted to replace and existing failing single species hedge on this site. The native mix is expected to perform better in this location whilst providing enhanced resouces for biodiversity.</t>
    </r>
  </si>
  <si>
    <t>- Shrubs and groundcover plants can also shade the ground and pavement around buildings. This reduces heat gain from the sun and cools the air before it reaches walls and windows. Use of a large bush or row of shrubs are suggested to shade larger areas. For pavements, hedges tend to be more appropriate. 
- Plants that tolerate overirrigation, can be an opportunity to be used as a cooling strategy during warmer seasons. In this case the tree species chosen should be water tolerant instead of drought tolerant.
- On the provision of new planting, consistent irrigation of the soil around is essential to ensure its survival (for 1 -2  years). Water from natural sources (rainfall and ground water) cannot be relied on to be sufficient for a plant's needs during establishment.</t>
  </si>
  <si>
    <t>- Consistent irrigation is required in the initial few years of planting to ensure survival and establishment.
- Planting sites may be limited due to presence of below ground utilities and archaeology. Planting in a tree pit or with a membrane or root barrier may be required.
- Suitable space for planting may not be available if hedge provision is considered for a specific purpose, e.g. hedgerows alongside busy roads to shield pedestrians from poor air quality.</t>
  </si>
  <si>
    <t>Planting matrix 1.5 x 1.5 m: Plant bare root plants average PC £0.27 each to a required matrix; plant mix as above £252/ 100m2; Plant bare root plants average PC £0.75 each to a required matrix; plant mix as above £263 100m2
Cultivate ground by machine and rake to level; 50 bulbs per m2; bulbs PC
£25.00/100
£2108/100
(Pp.56 , Langdon, D. 2010)</t>
  </si>
  <si>
    <t>- Maintenance can be incorporated into general landscape management.
- Additional maintenance costs will depend on: inspection, leaf clearing, formative pruning, vegetation management.</t>
  </si>
  <si>
    <t>Increase vegetation around central reservations, verges and in gyratory systems around roads and pavements can be used to lower surface temperatures and improve permeability to surface water. Vegetation barriers, when properly located, can also limit the exposure of pedestrians to air pollution from the road.</t>
  </si>
  <si>
    <r>
      <rPr>
        <b/>
        <sz val="9"/>
        <rFont val="Century Gothic"/>
        <family val="2"/>
        <scheme val="minor"/>
      </rPr>
      <t>Aldgate Square, City of London</t>
    </r>
    <r>
      <rPr>
        <sz val="9"/>
        <rFont val="Century Gothic"/>
        <family val="2"/>
        <scheme val="minor"/>
      </rPr>
      <t xml:space="preserve">
The Aldgate Gyratory was closed in 2015 and transformed into a public square, with the addition of a range of trees, shrubs and grass. The trees provide additional shade in the summer, whereas soft landscaping increases permeability to rainfall and helps to mitigate the urban heat island effect.</t>
    </r>
  </si>
  <si>
    <t>- Consideration of the safety of the highway must be considered, ensuring that vegetation does not present undue risks to traffic, cyclists and pedestrians.
- In narrow streets, high-level vegetation can limit the exchange of air from above, trapping pollution at ground level. In open-road environments, however, woody plants may be implemented to form a continuous barrier.
- Highly porous (low-density) vegetation barriers can reduce wind speed as it penetrates gaps, potentially resulting in pollutant accumulation downwind. Conversely, very low-porosity vegetation can limit pollution removal by restricting infiltration and forcing air pollutants to flow above and around the barrier or to recirculate and accumulate on the upwind or source side. An optimal porosity may therefore be inferred to exist between both extremes.</t>
  </si>
  <si>
    <t>- It is essential to maintain the correct pruning and maintenance of the plants to avoid future growth towards the street, posing a risk to traffic. This measure is particularly challenging from a cleaning and maintenance perspective as vegetation at these locations can be hard to reach.
- Air pollution benefits may be difficult to quantify, and vegetation must be sited and managed appropriately to avoid worsening the situation.</t>
  </si>
  <si>
    <t>Capital costs will depend on works by machine, soil and plants. As an example, works by machine; excavate trench for hedge 300 mm wide x 450 mm deep; deposit spoil alongside and plant hedging plants in single row at 200 mm centres; backfill with excavated material incorporating organic manure at 1 m3 per 5 m3; carry out initial cut; including delivery of plants from nursery; two rows of hedging plants at 300 mm wide - £1,594/ 100m (Pp 53, Langdon, D. 2010)</t>
  </si>
  <si>
    <t>Maintenance can be incorporated into general landscape management. Additional consideration should be given to whether specialist equipment will be required for access in certain locations.</t>
  </si>
  <si>
    <t>Watering of permeable or impermeable road surfaces during hot weather can not only reduce surface temperatures, but can reduce air temperatures by 2-3 degrees Celsius as a result of evaporative cooling. Artificial wetting of pavements may be achieved using hosepipes or through gritting/cleaning vehicles. The cooling effect may be enhanced using permeable pavement materials which can store water for longer and control rates of evaporation.</t>
  </si>
  <si>
    <r>
      <rPr>
        <b/>
        <sz val="9"/>
        <rFont val="Century Gothic"/>
        <family val="2"/>
        <scheme val="minor"/>
      </rPr>
      <t>Tower Bridge</t>
    </r>
    <r>
      <rPr>
        <sz val="9"/>
        <rFont val="Century Gothic"/>
        <family val="2"/>
        <scheme val="minor"/>
      </rPr>
      <t xml:space="preserve">
The bascules (lifting parts) of Tower Bridge are highly engineered, to both safely carry traffic and to achieve the balance that allows them to be pivoted upwards.
The bascules are made of metal and as such subject to expansion in hot weather. When this occurs the road surface of the bridge can be cooled through wetting ensuring that the bridge remains operational.</t>
    </r>
  </si>
  <si>
    <t>- A review of pavement watering consistent showed reductions in air temperature, surface temperatures and urban heat island effect indices.
- Despite being more suited to hot and humid climates with plentiful natural rainfall, pavement wetting using adapted gritting/cleaning vehicles may be useful short term during extreme temperatures to cool the environment.
- Smart watering systems using grey/non-potable water could minimise the impact on potable water supplies.
- Impermeable surfaces may require frequent wetting during the hottest part of the day due to rapid evaporation or runoff.
- Permeable surfaces may be used to store water and decrease the rate of evaporation. The cooling potential of permeable paving is dependent on the availability of water near the surface - i.e. dependent on pore size, distribution and connectivity that alter rates of evaporation, drainage, retention and capillary action.</t>
  </si>
  <si>
    <t>- Pavement watering strategies put additional stress on water supply, unless greywater or other water that would otherwise be wasted is used.
- Unless embedded irrigation systems are used, pavement watering requires additional deployment resources.
- The cooling effect on impermeable surfaces is likely to be short-lived unless reapplied frequently.
- High operational costs - may only be applicable in certain situations and in small areas.</t>
  </si>
  <si>
    <t>- Costs associated with infrastructure to deliver wetting - either standpipes, vehicles to deliver water, irrigation systems (for permeable solution)
- Permeable paving if used - higher initial capital costs compared to impermeable pavements</t>
  </si>
  <si>
    <t>- Generally a costly solution to deliver long-term
- Costs associated with delivering water - either through irrigation systems or vehicles, plus additional staff time
- Costs associated with equipment maintenance
- Permeable pavements - costs associated with vacuuming, sweeping and maintenance. However, lifetime (25 year) costs may be comparable with maintenance of impermeable pavements.</t>
  </si>
  <si>
    <t>Providing public access to drinking water in locations that are frequented by the public, e.g. parks, tourist attractions, train and bus stations, public squares etc. These provide relief against dehydration and heat stress during hot temperatures.</t>
  </si>
  <si>
    <r>
      <t xml:space="preserve">City of London (various locations)
</t>
    </r>
    <r>
      <rPr>
        <sz val="9"/>
        <rFont val="Century Gothic"/>
        <family val="2"/>
        <scheme val="minor"/>
      </rPr>
      <t>Modern water fountains have been installed at a number of locations around the City, including St. Paul's, the Monument, Cheapside, and Aldgate Square.</t>
    </r>
  </si>
  <si>
    <t>- Fountains should be placed in areas that are often visited by the public, particularly tourist areas where people may be less familiar with the area, or in other places where the public may congregate, dwell or queue in the heat.
- Fountain design should minimise unnecessary water waste and design out opportunities for dirt or litter to accumulate.</t>
  </si>
  <si>
    <t>- Adequate access point to potable water supply.</t>
  </si>
  <si>
    <t xml:space="preserve"> - Costs include installation and design of water fountain.</t>
  </si>
  <si>
    <t xml:space="preserve"> - Cost of water supply
- Maintenance of fountain.</t>
  </si>
  <si>
    <t xml:space="preserve">Water features, fountains and pools can have a significant cooling impact, as well as acting as ornamental water features. </t>
  </si>
  <si>
    <r>
      <t xml:space="preserve">Aldermanbury Square, City of London
</t>
    </r>
    <r>
      <rPr>
        <sz val="9"/>
        <rFont val="Century Gothic"/>
        <family val="2"/>
        <scheme val="minor"/>
      </rPr>
      <t>Aldermanbury Square includes a number of ground level water features which can enhance evaporative cooling during warm summer months. Combined with seating and a cluster of plane trees to provide shade/canopy cover, this area is a good example of a cool spot.</t>
    </r>
  </si>
  <si>
    <t>- Water can play a key role in place-making through integration of water and green infrastructure to revitalise public realm, improve microclimate and enhance connectivity for people and wildlife.
- Water-based landscapes can reduce urban ambient temperatures by 1-2°C. Their reflective surface lowers the amount of solar energy retained, and they increase the ratio of energy used in evaporative cooling.
- In some cases, the application of water creates additional cooling through evaporation and improved evapotranspiration of vegetation. Cities often introduce water features (fountains and pools) or introduce pavement water sprinkling systems or events to cool residents during hot periods (C40, 2016).
- Strategies include use of water efficient fixtures and fittings, rainwater harvesting and treatment, grey water recycling and integration of green roofs and walls (ARUP, 2017).
- Access to and engagement with water can play a significant role in creating better places with a strong sense of identity. Making space for water can open up and reconnect people and places. Water is an integrator which can facilitate partnership and collaboration.
ARUP (2014) Reducing Urban Heat Risk Full report. 
ARUP (2017) Design with water.</t>
  </si>
  <si>
    <t>- Susceptible to clogging if poor maintenance of the surroundings. These areas should be cleaned frequently, implying higher maintenance costs and additional resources. 
- Creating water sensitive installations is important, considering the increasingly scare of this resource and the future previsions. For that reason every solution needs to consider water collection and reuse, without creating additional water waste.</t>
  </si>
  <si>
    <t>For example Princess Diana Memorial Fountain in Hyde Park cost £3.6m. The 260m rill water feature installed at More London and since removed cost £1m.</t>
  </si>
  <si>
    <t>- Maintenance costs will depend on regular inspection for signs of clogging; removal of sediments; repair of eroded or damaged areas.
- Annual servicing and cleaning for medium pump fountains including Legionella testing and localised repairs £17,555/year
Annual Service: £12,000
Annual Legionella Testing £170
Annual Cleaning  £5,000
Localised Repairs £350
NICEIC  5 years testing (annual cost) £35</t>
  </si>
  <si>
    <t>Naturalised water bodies can be used to enhance cooling, manage surface water and provide wetland habitats.</t>
  </si>
  <si>
    <r>
      <t xml:space="preserve">Portsoken Street Garden
</t>
    </r>
    <r>
      <rPr>
        <sz val="9"/>
        <rFont val="Century Gothic"/>
        <family val="2"/>
        <scheme val="minor"/>
      </rPr>
      <t>Portsoken Street Gardens features a central pond surrounded by a small area of grass with a mix of shrub and herbaceous planting. A large green wall on an adjacent building extends the greenery beyond ground level.</t>
    </r>
  </si>
  <si>
    <t>- Water can play a key role in place-making through integration of water and green infrastructure to revitalise public realm, improve microclimate and enhance connectivity for people and wildlife.
- Water-based landscapes can reduce urban ambient temperatures by 1-2°C. Their reflective surface lowers the amount of solar energy retained, and they increase the ratio of energy used in evaporative cooling.
- Creation of open water bodies and new habitats contribute to improved microclimate and reduction of water demand. Water creates additional cooling through evaporation and improved evapotranspiration of vegetation.
- Waterways can provide valuable wildlife habitats and/or corridors, especially if appropriately integrated into nearby habitats.
- Water compatible planting may provide carbon sequestration benefits.
- Consider integration with natural flood management strategies.</t>
  </si>
  <si>
    <t>- Opportunities for pond creation within the City are likely to be limited due to small areas in open spaces
- Must consider compatibility with potential high footfall areas - e.g. safety, litter, damage to habitats</t>
  </si>
  <si>
    <t>- Dependent on area of pond and type of landscape
- Consider landscaping and planting requirements</t>
  </si>
  <si>
    <t>- Maintenance requirements dependent on size and type of pond
- City Gardens - routine landscape and planting maintenance, litter and debris removal
- Open spaces - landscape and planting management, water ingress and drainage maintenance
- Water quality testing and treatment may be necessary</t>
  </si>
  <si>
    <t>Excess water that is unable to flow or drain properly will become stagnant over time. This may become an issue following heavy rainfall, burst pipes or flooding from drains or watercourses. Standing water provides opportunities for bacteria to thrive and a breeding site for pests such as mosquitoes, which can carry disease. It can also cause damage to road surfaces and structures.
Solutions for standing water involve ensuring adequate drainage and maintenance regimes to remove standing water.</t>
  </si>
  <si>
    <r>
      <t xml:space="preserve">Barbican Lakes, City of London
</t>
    </r>
    <r>
      <rPr>
        <sz val="9"/>
        <rFont val="Century Gothic"/>
        <family val="2"/>
        <scheme val="minor"/>
      </rPr>
      <t>The Barbican lakes are only half a metre deep in most places. Water in the lakes is circulated constantly to keep it oxygenated and free from stagnation.</t>
    </r>
  </si>
  <si>
    <t>- Removing standing water at ground level may include installation of drainage systems, e.g. channels or swales to ensure water does not accumulate and pond. In some instances, regrading of land may be required.
- Application of organic matter may improve drainage of soft landscaping by opening up soils.
- Street cleansing teams or gardeners should be instructed in removing sources of stagnant water in parks and the public realm when this becomes necessary, such as bird baths or fountains. This may become a priority during certain periods, e.g. dry weather or water shortages.
- Maintenance equipment such as buckets, pots and bins should be covered or drained when not in use to prevent accumulation of standing water.
- Water features e.g. fountains should be drained if they are not flowing to prevent algal blooms and dangerous water quality.
- Application of surfactants can reduce the ability of insects to use standing water as breeding sites.</t>
  </si>
  <si>
    <t>- Dealing with areas where water is naturally ponding/accumulating is likely to be expensive and intensive to remediate.
- Methods for dealing with standing water often require manual intervention.</t>
  </si>
  <si>
    <t>- Capital costs for installing or improving drainage systems may be high.
- Maintenance regimes e.g. during summer months may require investment in equipment.</t>
  </si>
  <si>
    <t>- Removing standing water can typically be incorporated into routine maintenance regimes, but may require extra vigilance.
- Drainage may require additional maintenance to ensure its efficacy (refer to individual SuDS measures for more information on maintenance of these).</t>
  </si>
  <si>
    <t>Rainwater from roofs and other hard surfaces can be collected and re-used in the building and/or the area adjacent to it for non-potable uses such as toilet flushing or irrigation. Rainwater can be harvested via attenuation tanks in buildings, or water butts which are primarily designed for small scale use such as in gardens.</t>
  </si>
  <si>
    <r>
      <t xml:space="preserve">100 Liverpool Street
</t>
    </r>
    <r>
      <rPr>
        <sz val="9"/>
        <rFont val="Century Gothic"/>
        <family val="2"/>
        <scheme val="minor"/>
      </rPr>
      <t>The 100 Liverpool Street building, part of the Broadgate Estate, makes use of rainwater harvesting and greywater recycling, meeting 40% of water demand from recycled sources.</t>
    </r>
  </si>
  <si>
    <t>- Rainwater harvesting can be installed on a range of scales, from individual property scale to site-wide scale, e.g. storing treated runoff at the end of the SuDS treatment train.
- Re-using rainwater for non-potable purposes such as irrigation and toilet flushing reduces potable water demand. It can help deliver on Code for Sustainable Homes, BREEAM and other sustainability targets.
- If designed appropriately, the systems can also be used to provide source control of stormwater runoff by reducing the rates and volumes of runoff, e.g. if stored from a green roof via an attenuation tank.</t>
  </si>
  <si>
    <t>- Systems can be complex and costly to install
- Potential requirement for pumping
- Above ground tanks can be large and take up valuable space
- Perceived risks to public health
- Limitations on types of use (i.e. non-potable)</t>
  </si>
  <si>
    <t>Rainwater harvesting; Britannia Rainwater Recycling Systems; tanks for collection of water for use in landscape irrigation; inclusive of filtration of first stage particle and leaf matter; installed on surface; inclusive of base, gullies for water catchment pipework from catchment area and submersible pumps; excavated material to stockpile.
Tanks installed below ground; gullies for rainwater catchment and pipework not included:
6500 litre - £4485.75; 13000 litre - £5977.46; 23000 litre - £7115.03
(Pp.316, Langdon, D. 2010)
The relative cost, maintenance and performance of water butts when compared to other larger rainwater harvesting systems are significantly less.</t>
  </si>
  <si>
    <t>Inspection and cleaning of collection systems, filters, throttles, valves and pumps.</t>
  </si>
  <si>
    <t>Greywater is used water from bathroom sinks, showers, baths and washing machines that has not come into contact with toilet sewage but may contain traces of dirt, food, grease and cleaning products. Greywater can be harvested for non-potable uses, primarily irrigation. Greywater must be harvested in a purpose-built system and usually requires some element of filtering and treatment.</t>
  </si>
  <si>
    <t>- Re-using rainwater for non-potable purposes such as irrigation and toilet flushing reduces potable water demand. It can help deliver on Code for Sustainable Homes, BREEAM and other sustainability targets.
- Greywater is easier to treat than sewage wastewater due to lower level of contaminants, and can be treated to some degree on-site (e.g. chemical treatment, membrane bioreactors, mechanical filtration or UV).
- Greywater with high levels of organic matter (e.g. from food) is useful for irrigating crops, although high levels of salt and soap can be detrimental.</t>
  </si>
  <si>
    <t>- Systems can be complex and costly to install and maintain and take up large amounts of space
- Certain greywater sources can cause clogging issues (e.g. kitchen sinks)
- Greywater cannot be stored for prolonged periods, as it quickly putrefies and can cause bad odours and become a health hazard. There is a perceived risk of greywater being 'dirty'.
- Further limitations on use beyond those of potable water and rainwater.</t>
  </si>
  <si>
    <t>- Greywater systems can be expensive to install and are best installed during construction. Systems are difficult and costly to retrofit.
- Small scale greywater use is typically confined to residential systems.</t>
  </si>
  <si>
    <t>- Inspection and cleaning of collection systems, treatment systems, filters, throttles, valves and pumps.
- Maintenance may be expensive if the system is prone to clogging.
- The system must ensure greywater is not stored for long periods.</t>
  </si>
  <si>
    <t>Rainwater from roofs and other hard surfaces can be collected in a water butt or tank primarily for attenuation purposes, which can drain to a sewer when full. The collected water can be re-used for non-potable uses such as toilet flushing or irrigation when it has not been drained.</t>
  </si>
  <si>
    <r>
      <t xml:space="preserve">London Wetland Centre - Sustainability Garden
</t>
    </r>
    <r>
      <rPr>
        <sz val="9"/>
        <rFont val="Century Gothic"/>
        <family val="2"/>
        <scheme val="minor"/>
      </rPr>
      <t xml:space="preserve">The Wildfowl and Wetlands Trust centre in Barnes Elms, West London has a garden showcasing different sustainability measures. This includes using a leak water butt to feed into a cascade of planters. The water butt restricts the flow from the roof which is conveyed down a rain-chain. The tap at the bottom more gentle releases water after the storm, slowing the flow. The height of the tap means some water is kept in the bottom - providing a resource for nature - and reducing the chance of blockages. </t>
    </r>
  </si>
  <si>
    <t>- Rainwater harvesting can be installed on a range of scales, from individual property scale to site-wide scale, e.g. storing treated runoff at the end of the SuDS treatment train.
- Re-using rainwater for non-potable purposes such as irrigation and toilet flushing reduces potable water demand. It can help deliver on Code for Sustainable Homes, BREEAM and other sustainability targets.
- The storage tank can be emptied prior to heavy rainfall to ensure it can provide suitable attenuation of stormwater runoff.</t>
  </si>
  <si>
    <t>- Systems can be complex and costly to install
- Potential requirement for pumping
- Above ground tanks can be large and take up valuable space
- Perceived risks to public health
- Limitations on types of use (i.e. non-potable)
- Tanks must be able to drain to suitable location - most likely a sewer</t>
  </si>
  <si>
    <t>The cost of leaky water butts in generally low but often many of them are needed to be impactful. They can be combined with planters which come at an increased.</t>
  </si>
  <si>
    <t>Flood resilient construction uses methods and materials that reduce the impact from a flood. This ensures that structural integrity is maintained, and the drying out and cleaning required, following inundation and before reoccupation, is minimised. These measures can be employed where flood resistance measures are not appropriate to minimise the damaging effects of flood water on property.</t>
  </si>
  <si>
    <r>
      <t xml:space="preserve">14-25 Holborn Viaduct
</t>
    </r>
    <r>
      <rPr>
        <sz val="9"/>
        <rFont val="Century Gothic"/>
        <family val="2"/>
        <scheme val="minor"/>
      </rPr>
      <t>The local topography of the area and the route of the former Fleet river creates a surface water hotspot in the area immediately in front of the site. The need to provide level access has meant it has not been possible to raise the ground floor finished floor level above the flood level.
Access to the basement has been located above the flood zone (the rear of the building) as such water will not be able to route to the basement. Temporary flood barriers and water tight facades will reduce the risk of water ingress to the ground floor.
The ground floor will be designed with water resilient finishes which will enable them to be easily cleaned in the event of flooding.</t>
    </r>
  </si>
  <si>
    <t xml:space="preserve">- The existence of flood defences is often the driver to allow development, but such large scale development of defences is expensive in terms of initial capital and whole life costs. Improving building materials would be a more cost-effective measure (A Future Flood Resilient Built Environment, BRE)
- In wet floodproofing and dry floodproofing, flood-resistant materials should be used as well as sealants, and shields to protect the part of the building below a specified elevation. 
- Simple measures such as placing electrical outlets higher up walls and using doors and windows with flood resisting seals can help minimise future damage.  
- Water resistant insulation in the walls and under the floor (such as spray-applied PUR foam or injected foamed cavity insulation)
- Kitchen units and doors made from resin-bonded board, and fitted with all-ceramic worktops
- Waterproof magnesium oxide wall boards instead of plasterboard, or, if plasterboard is used, this fitted horizontally so that in future only the lower boards need replacement if damaged 
- Ceramic tiled floor and loose rugs in place of fitted carpets.
 </t>
  </si>
  <si>
    <t>- Denser materials such as concrete and engineering bricks have good resilience characteristics but have higher climate impacts.
- Flood resilient materials may be more expensive than equivalent conventional materials.</t>
  </si>
  <si>
    <t>- Capital expenditure on materials for flood resilience if retrofitting. Otherwise, comparable costs if incorporated at construction stage.
- Flood resilient materials may be more expensive than conventional materials.</t>
  </si>
  <si>
    <t>- In general, operational costs comparable to other materials.
- Lower expenditure following a flood event if extensive (e.g. structural) damage has been avoided.</t>
  </si>
  <si>
    <t>Natural flood management measures mimic the natural functions of catchments, floodplains, rivers and the coast to reduce the risk of flooding. They typically reduce flood risk for smaller magnitude floods across small to medium catchments. Natural flood management includes a wide range of measures such as soil and land management, floodplain restoration, floodplain woodland, river restoration, offline storage and leaky barriers.</t>
  </si>
  <si>
    <r>
      <t xml:space="preserve">Epping Forest Leaky Dams
</t>
    </r>
    <r>
      <rPr>
        <sz val="9"/>
        <rFont val="Century Gothic"/>
        <family val="2"/>
        <scheme val="minor"/>
      </rPr>
      <t xml:space="preserve">Through out the forest a number of streams and surface water ditches carry surface within the catchments of the Lead and Roding. When there are heavy precipitation events these channels take water downstream to residential development putting properties at risk of flooding. A number of dam structures made out of natural materials replicating fallen trees can be placed across the river channel to hold back water at the headwaters and reduce the flow down stream in heavy rainfall events. </t>
    </r>
  </si>
  <si>
    <t>- Natural flood management reduces flood risk by slowing, storing and filtering water. It almost always achieves multiple environmental benefits.
- River restoration reintroduces meanders to rivers and restores physical processes to reduce flood peaks, water velocities and attenuate flow by slowing and storing water.
- Floodplain restoration restores connectivity between the river and floodplain, encouraging more inundation and flood storage.
- Leaky barriers are formed of wood and are installed across watercourses and floodplains, intercepting the flow of a river.
- Offline storage areas are areas of floodplain adapted (e.g. with bund, inlet, outlet or spillway) to store and release floodwater in a controlled manner.
- Catchment woodland can intercept, slow, store and filter water. It is most effective for small events in small catchments.
- Cross-slope woodland intercepts rapid runoff moving down a slope, encouraging infiltration and storage of water in the soil.
- Floodplain woodland slows floodwater and increases water depth on the flood plain, reducing peak height, delaying and desynchronising peaks.
- Riparian woodlands are planted on land immediately adjoining a watercourse, slowing floods, reducing sediment delivery and reducing bank erosion.
- Soil and land management techniques can reduce peak flow by slowing and storing runoff and encouraging infiltration.
- Headwater management and runoff pathway management can reduce peak flow locally for small flood events by intercepting, slowing and filtering runoff.
Further information available on GOV.UK: https://www.gov.uk/flood-and-coastal-erosion-risk-management-research-reports/working-with-natural-processes-to-reduce-flood-risk</t>
  </si>
  <si>
    <t>- Constraints depend on the type of natural flood management technique employed.
- Natural flood management can be required to cover a large area of land to be effective.
- Techniques may not be effective in all cases; evidence on effectiveness is sometimes limited.</t>
  </si>
  <si>
    <t>- Dependent on strategy used. Large-scale projects may require major capital funding.
- Benefits of minimised. Managed flood risk should be considered.</t>
  </si>
  <si>
    <t>- Maintenance may be required while the scheme establishes.
- Otherwise, maintenance costs likely to be minimal and become part of established land management.</t>
  </si>
  <si>
    <t>Property level protection measures are those employed at individual property level to protect against floodwater. These include flood doors, gates and barriers across doorways, gateways and openings, air vent protectors, self closing air bricks, pumps, non-return valves, waterproof spray and sealant and tanking.</t>
  </si>
  <si>
    <r>
      <t xml:space="preserve">Walbrook Wharf
</t>
    </r>
    <r>
      <rPr>
        <sz val="9"/>
        <rFont val="Century Gothic"/>
        <family val="2"/>
        <scheme val="minor"/>
      </rPr>
      <t>Sitting on the Thames, Walbrook Wharf is the City of London's waste transfer station, where refuge collected from the Square Mile is shipped down river to be treated. As well as the river the site is also at risk from local surface water flooding with areas of the basement particularly vulnerable. Some doors have been fitted with flood barriers which enable them to become water tight, protecting the spaces behind. These barriers can be left in situ for less used rooms or installed ahead of predicted flooding.</t>
    </r>
  </si>
  <si>
    <t>- Flood protection measures employed should vary depending on the location of the property and type of floodwater that is most likely to be prevalent. For example, properties at elevated risk of groundwater flooding will focus on measures such as basement tanking and waterproofing. Properties at greater risk of fluvial flooding will focus on measures to protect water ingress at ground level, such as flood gates.
- Property level flood measures vary greatly in size and cost.
- Flood doors, gates and barriers create a water-resistant seal when close and aim to prevent water reaching (the inside of) a property. Flood barriers can often be dismounted when they are not required.
- Pumps work remove water within a property faster than its rate of ingress. Sump pumps are located in below ground/basement areas to remove water that has entered.
- Air vent protectors can be placed over ventilation louvres to raise the entry point to above the flood level.
- Non-return valves protect against floodwater rising through wastewater pipes, but allow wastewater to continue to flow into the drainage system.
- Waterproofing can be applied to facades of buildings to resist water ingress, e.g. through brickwork.
- Sealant can be applied to openings in buildings, e.g. around pipework.
- Internal tanking can reduce the ingress of water through the walls and floor of the ground floor and basement levels of a property. 
https://www.befloodready.uk/pfr-products</t>
  </si>
  <si>
    <t>- The type of flood protection measures possible will depend on site-specific constraints.
- Not all measures are likely to be 100% effective against flood water.
- Measures such as pumps accept a degree of water ingress into the property.
- Protection measures should ideally be combined with flood resilient materials and design in case of water ingress.</t>
  </si>
  <si>
    <t>- Initial capital costs of property level flood protection will vary.
- Structural measures such as basement tanking will be significant.
- Installation of flood doors and barriers are of moderate cost and may be considered as part of refurbishment works.
- Measures such as sealing, waterproofing and vent covers are lower in cost.</t>
  </si>
  <si>
    <t>- Should measures work as expected, operational costs are minimal except for routine maintenance and testing.
- Structural measures such as tanking and sealing will require maintenance and replacement from time to time
- Pumps will have operational energy costs but these will be low compared to the costs of damage from floodwater.</t>
  </si>
  <si>
    <t>Ensure key infrastructure is prioritised for sufficient protection against flooding if located in an area where this is likely to occur, such as in the flood risk zone, areas of increased risk of surface water flooding or in areas of risk of elevated groundwater. Flooding of rail infrastructure including underground stations or over ground railway lines or station would have a significant impact on the functioning of the City of London. Flooding of commercial properties can result in disruption to critical commercial activities, could result in significant financial and reputational loss as well as a loss of customers.</t>
  </si>
  <si>
    <r>
      <t xml:space="preserve">Walbrook Wharf
</t>
    </r>
    <r>
      <rPr>
        <sz val="9"/>
        <rFont val="Century Gothic"/>
        <family val="2"/>
        <scheme val="minor"/>
      </rPr>
      <t>Sitting on the Thames, Walbrook Wharf is the City of London's waste transfer station, where refuge collected from the Square Mile is shipped down river to be treated. As well as the river the site is also at risk from local surface water flooding with areas of the basement particularly vulnerable. A substation that was previously in an area of flood risk has been repositioned within the building to reduce the risk of this failing due to flood risk.</t>
    </r>
  </si>
  <si>
    <t>- Flood protection should focus particularly on key infrastructure such as electricity sub-stations, telephone exchanges, fire and ambulance stations, hospitals, railways/underground stations and pipe subways. This may involve flood resilience measures or property level protection measures.
- Consideration should be given to the possibility of re-siting infrastructure if possible if it is particularly vulnerable.
- Essential infrastructure, highly or more vulnerable development needing to pass the Exception Test should undertake a flood risk assessment. New development should set the ground floor levels 0.3m above the design flood event (1 in 100 annual probability + climate change allowance for surface water).</t>
  </si>
  <si>
    <t>- For retrofitting cases, the assessment standards would need to be higher since rising ground level is unlikely to be feasible.</t>
  </si>
  <si>
    <t>The movement of utilities often comes with a significant cost and disruption - but this needs to be weighed against the risk to business continuity and replacement should it fail.</t>
  </si>
  <si>
    <t>The operational costs of protecting key assets if well designed will be the similar to that of not taking this action, with the obvious reduction in reduce cost should the site be flooded.</t>
  </si>
  <si>
    <t>Ensure key infrastructure is prioritised for sufficient protection against overheating if it is vulnerable, such as electrical and IT infrastructure, plant equipment located on roofs, buried services that may be affected by heat-related ground changes or property subsidence.</t>
  </si>
  <si>
    <r>
      <t xml:space="preserve">Cubic Mile, City of London
</t>
    </r>
    <r>
      <rPr>
        <sz val="9"/>
        <rFont val="Century Gothic"/>
        <family val="2"/>
        <scheme val="minor"/>
      </rPr>
      <t xml:space="preserve">The Cubic Mile project, in partnership with the British Geological Survey, carried out a below ground mapping exercise. The aim of this was to progress the Corporation's Cool Street's and Greening Programme, by identifying and mapping the below ground constraints to determine to what extend the subsurface space could support climate resilience and adaptation. The City's underground space is congested, this included a high percentage of utilities, which are vital to the City's function as an international fincanial centre. Burial of these assets is primarily to protect them from damage, which includes damage from overheating. </t>
    </r>
  </si>
  <si>
    <t>- Protection from overheating should be prioritised on key infrastructure where interruption would lead to significant consequences, such as electricity and gas infrastructure, IT, heating and cooling equipment in critical buildings such as hospitals. Plant equipment, for example, may be less appropriate exposed to direct sunlight, e.g. on roofs.
- Consideration should be given to the possibility of stress and outages of the electricity grid, which may affect cooling services at sensitive locations such as hospitals and data centres.
- Consideration should be given to the effects of overheating on transport infrastructure. This may include direct damage from overheating to roads and railways, such as tarmac melt and track buckling, but may also include heat stress on the population from overheating on buses, trains and in stations.
- Climate change-related temperature increases may have a significant impact on property subsidence e.g. from the shrink-swell of clay soils.</t>
  </si>
  <si>
    <t>NA</t>
  </si>
  <si>
    <t>Sealing entries into underground utilities, e.g. cables entries into substations, will protect from water ingress to protect against failure.</t>
  </si>
  <si>
    <r>
      <t xml:space="preserve">Guebert Pharmaceutical Group site upgrade, Dublin
</t>
    </r>
    <r>
      <rPr>
        <sz val="9"/>
        <rFont val="Century Gothic"/>
        <family val="2"/>
        <scheme val="minor"/>
      </rPr>
      <t xml:space="preserve">ROXTEC seals were used to upgrade and extend utilities through an area that contained an explosion hazard. Therefore, seals were required to be airtight to protect against risk of explosion at all pipe and cable entry points.
</t>
    </r>
    <r>
      <rPr>
        <b/>
        <sz val="9"/>
        <rFont val="Century Gothic"/>
        <family val="2"/>
        <scheme val="minor"/>
      </rPr>
      <t xml:space="preserve">Watertight seals for underground substations
</t>
    </r>
    <r>
      <rPr>
        <sz val="9"/>
        <rFont val="Century Gothic"/>
        <family val="2"/>
        <scheme val="minor"/>
      </rPr>
      <t>Cable seals were used to secure all openings for power and earthing cables to prevent water ingress into  underground electrical substations supplied by Tipeberri.</t>
    </r>
  </si>
  <si>
    <t>- Preventing groundwater seepage through ducts. 
- Protecting substations from flooding also reduces humidity levels within substation buildings. High humidity can cause partial discharge and switchgear to malfunction; therefore preventing moisture from entering the substation is a high priority.
- A range of technologies can be utilise to seal ducts into substations depending on site specific conditions/requirements, such as mechanical systems (ROXTEC) or mastic sealants.
- Requirements for sealing involve easy re-entry for adding, removing or replacing cables; high levels of water and gas tightness; fire protection; flexible installation arrangements where time/logistical factors are critical; adaptable to seal irregular shaped openings; and consideration of gas resistance.
https://gptenvironmental.co.uk/Substation-Flood-Defence
https://www.roxtec.com/uk/press-releases/guerbet-press-release/</t>
  </si>
  <si>
    <t>- An incorrect sealing procedure may lead to water leaking in the electrical ducts leading to disruptions. 
- Flooding events in the UK have highlighted the vulnerability of infrastructure to cope with high water levels. Electricity substations in particular were affected calling into question existing levels of flood protection.</t>
  </si>
  <si>
    <t xml:space="preserve">- Depending on the utility size manpower, duct diameter, and solution employed will be considered. </t>
  </si>
  <si>
    <t>Routine maintenance.</t>
  </si>
  <si>
    <t xml:space="preserve">Raising river walls are the most suitable solution for flood defences in the Square Mile due to competition for space. While there is a lot of defence infrastructure already in place, defences need to be raised by up to 1 metre between 2050 and 2090 to cope with flooding from rising sea levels under the TE2100 plan. Other smaller barriers and defences are maintained in association with tributaries to the Thames. </t>
  </si>
  <si>
    <r>
      <t xml:space="preserve">Riverside Strategy
</t>
    </r>
    <r>
      <rPr>
        <sz val="9"/>
        <rFont val="Century Gothic"/>
        <family val="2"/>
        <scheme val="minor"/>
      </rPr>
      <t>The City of London's Riverside Strategy sets out how river flood defences will be managed in the Square Mile over the coming century. This follows the Thames Estuary 2100 plan, focusing on raising of river defences through development, cyclical replacement and maintenance, major works and direct intervention.</t>
    </r>
  </si>
  <si>
    <t xml:space="preserve">- The Thames Barrier and local flood defences protect the City, but changes will be needed to address risks from sea level rise.  In addition, a series of walls and barriers are maintained to address fluvial and surface water flooding risk.
- The City lies within the tidal section of the Thames and is therefore vulnerable to sea level rise resulting from climate change. The Thames Estuary 2100 Plan identifies the need for the existing flood defences in central London to be raised by up to 0.5m by 2050 and by up to 1 m by 2090, to protect London from flooding. 
- It is estimated that further measures will be needed after 2030 to maintain a 1 in 1000 year risk level (London Regional flood risk appraisal, 2018).
- The Environment Agency is committed to maintaining and improving the flood defences along the River Thames to ensure that the level of protection is maintained for a flood event with a 0.1% annual probability of occurrence. Opportunities offered by redevelopment will be used to move defences back from the river’s edge which will allow more space for flood waters to flow. However, due to the highly developed nature of the City of London (which includes historic buildings and landmarks), such opportunities will be limited (CoL, 2017).  The City Corporation is Lead Local Flood Authority and liaises with owners to ensure walls and barriers are maintained addressing all sources of flooding.
- It is essential that the river walls and embankments bordering the Thames and the Square Mile are maintained and refurbished regularly in order to protect spaces from fluvial flooding through asset breaching or failure. As this infrastructure ages and sea levels rise, increasing the loading on these assets, the condition of the flood walls becomes increasingly important. </t>
  </si>
  <si>
    <t>- Uncertainty over costs and who is responible for funding
- Legiliation unclear on where responsibility for raising lays 
- Encrouchment into river unacceptable
- Defense design life needs to be considered.</t>
  </si>
  <si>
    <t>Very high capital expenditure required to raise existing defences, although some fall under the riparian ownership of properties adjacent to the river.</t>
  </si>
  <si>
    <t>As existing - maintaining condition of flood defences.</t>
  </si>
  <si>
    <t xml:space="preserve">Bats are one of the City of London's Biodiversity Action Plan target species and are in decline across the country. They live in roosts, which tend to be cavities and crevices in trees, built structures such as hanging tiles and roof voids, or underground. They require different roosting conditions at different times of year but tend to prefer sheltered or insulated conditions. Habitats for bats can be provided through purpose built bat boxes, which are thick wooden structures that can be attached to trees or buildings, or through allowing them to colonise buildings. </t>
  </si>
  <si>
    <r>
      <t xml:space="preserve">City Gardens, City of London
</t>
    </r>
    <r>
      <rPr>
        <sz val="9"/>
        <rFont val="Century Gothic"/>
        <family val="2"/>
        <scheme val="minor"/>
      </rPr>
      <t xml:space="preserve">Several bat boxes have been installed across the City gardens, including St Bartholomew the Great churchyard. Many of these are accompanied with remote sensing acoustic devices, that are collecting data on bat activity, this is analysed by Friends of City Gardens. </t>
    </r>
  </si>
  <si>
    <t xml:space="preserve">- Trees with cavities in the trunk or branches, woodpecker holes or gaps in the bark are natural habitats for bats in the UK. - Bats can also roost behind thick layers of vertical vegetation like ivy. 
- Bat boxes or bat bricks in buildings are a replacement for roosting sites that are being lost, such as through loss of trees, loss of underground spaces such as disused mine shafts and disturbance of caves.
- Night scented planting may also be beneficial for bats.
- Pipistrelle bats are most common in Inner London, which are small and fly erratically, although other crevice-roosting species are likely to be present.
- Bats' flight paths are disrupted by artificial lighting and as such nesting infrastructure should be prioritised in darker areas of the City. They are frequently observed across the Barbican lakes and Finsbury Circus, although have been observed across the City. 
- Bats are a protected species and roosting sites must not be disturbed once established.
- Acoustic sensors can be installed to monitor the activity of bats, these can collect and store data or share live data. </t>
  </si>
  <si>
    <t xml:space="preserve">- Once a bat roost is established, it must not be disturbed, as bats are protected by law.
- Box placement is constrained by the following parameters: should be close to habitat bats use (trees/hedges/water), ideally 4m above the ground, away from artificial light sources, sheltered from strong winds, and exposed to the sun (S/SE/SW) for part of the day. </t>
  </si>
  <si>
    <t xml:space="preserve">- Bat boxes  made of rough wood are cheap to buy or build. Installation costs on trees or buildings are low. Other materials or integrated boxes cost more but are still a low expense. 
- Bat bricks in buildings may require some minor construction work.
- Deploying a sensor network will come with a higher cost along with operational costs. </t>
  </si>
  <si>
    <t xml:space="preserve">Very minimal, unless remote sensing is used to monitor use of boxes and other bat activity. </t>
  </si>
  <si>
    <t>Wild bees (solitary bees and bumblebees) are a target species in the City of London's Biodiversity Action Plan. Bees and other wild pollinators are essential for survival of many wild plants and thus other wildlife, but species are in decline and/or are under threat (European Red List for Bees) due to destruction or fragmentation of habitat. Providing nesting infrastructure or improving habitats for bees can help to halt species decline.</t>
  </si>
  <si>
    <r>
      <t xml:space="preserve">City of London School Riverside Planters
</t>
    </r>
    <r>
      <rPr>
        <sz val="9"/>
        <rFont val="Century Gothic"/>
        <family val="2"/>
        <scheme val="minor"/>
      </rPr>
      <t>The planters in front of the City of London School were replanted with a range of drought-tolerant species in 2022. The project included wild bee habitat enhancements in the form of bee posts, which provide nesting sites for solitary bees.</t>
    </r>
  </si>
  <si>
    <t>- Growing more pollen- and nectar-rich flowers, shrubs and trees can provide for pollinators throughout the year. The RHS provides a useful list of Plants for Pollinators (https://www.rhs.org.uk/science/conservation-biodiversity/wildlife/plants-for-pollinators) ADD IN other sources
- Letting grass and land grow wild, or planting wildflowers, can provide nesting and feeding sites. Remove grass cuttings to allow flowering. Providing long and short grasses provides a mixture of habitats.
- Consider alternatives to pesticides, as these can be detrimental to bee populations. Only use insecticides as a last resort.
- Bee posts, bee bricks and bee hotels provide nesting sites for cavity-nesting bees. 
- Maintain nesting or hibernating insects in grass margins, soils, hedgerows, trees, walls and dead wood. - Provision of a sandy loam substrate and bare ground for ground-nesting bees (up to 40% vegetation cover), this should be contoured to provide a variety of gradients to support different nesting habits. This can be done using mounds which can be supported by log piles. 
- Hedgerows and margins should be left as wild as possible, including in smaller gardens and pockets, in order to connect up larger areas of habitat. Fragmentation of this type of landscape is thought to have led to a decline in populations.
(Information adapted from the Wildlife Trust)</t>
  </si>
  <si>
    <t>- Bumblebees tend not to use artificial nesting sites, so wilder habitat types remain an important focus.
- Double- or multi-petalled flowers provide limited nectar or opportunities for bees to access pollen.</t>
  </si>
  <si>
    <t>- Initial planting of pollen- and nectar-rich species, although limited additional CAPEX if cyclical replacement required.
- Establishment of hedgerows may require digging and build of planters or tree pits.
- Artificial habitat features e.g. bee posts and bee hotels vary in cost; these can be relatively inexpensive and rudimentary (e.g. small wooden features) or more ornamental and thus expensive.</t>
  </si>
  <si>
    <t>- Some habitat management techniques may lower operational costs, e.g. letting grass grow wild.
- Provision of new habitat areas will have an associated maintenance cost.
- Maintenance of habitat features as required.</t>
  </si>
  <si>
    <t xml:space="preserve">Bird species make up four of the City of London Biodiversity Action Plan's seven target species. Birds are good indicators as their presence is easy to detect, so in urban environments their presence or absence can indicate the value of it's open spaces and habitats. Birds provide vital ecosystem services such as pest control, seed dispersal, pollination, nutrient cycling, soil formation, ecotourism and many other services. Cities can have significant impacts on species populations, mainly through habitat loss. </t>
  </si>
  <si>
    <r>
      <t xml:space="preserve">Barbican Wildlife Garden
</t>
    </r>
    <r>
      <rPr>
        <sz val="9"/>
        <rFont val="Century Gothic"/>
        <family val="2"/>
        <scheme val="minor"/>
      </rPr>
      <t xml:space="preserve">The garden is a private site maintained by residents which has been designated as a site managed for wildlife. The site includes a variety of features which have been used to enhance site for bird life including bird boxes, bird feeders, native hedgerow planting and management, and includes a bird hide for site users to observe species undisturbed. </t>
    </r>
  </si>
  <si>
    <t>- Within the City there are records of other at-risk species that feature in Bird of Conservation Concern 5 (BoCC5). The CoL BAP includes two red, one amber and one green listed species (BBoC5); this includes the black redstart which is one of the UK's rarest breeding birds.  
- Provision of nesting infrastructure, either integrated or retrofitted should be applied where applicable and take into account territories and availability of suitable habitat. 
- Where possible creation of suitable nesting habitat, such as native hedge thickets, trees and on green roofs rock/rubble piles.
- Where possible site boxes near or on other habitat features such as large trees, open water, shrubs or intensive green roofs</t>
  </si>
  <si>
    <t xml:space="preserve">- Nest boxes cannot be over exposed, there must be some shading from trees or buildings to avoid intense sunlight and wet winds. 
- Different species need different locations and entry points. 
- Over allocation of resources – only install boxes if necessary, for example bird of prey nest boxes should be sparsely located in consideration of other developments.
- The wrong boxes can increase risk of predation. 
- Maintenance may be necessary but should only be carried out outside of nesting season by qualified/knowledgeable people. </t>
  </si>
  <si>
    <t>- Bird boxes are typically low cost to buy and install. 
- Integrated design features may require minor construction works.
- Shrub and hedge planting used to compliment schemes.</t>
  </si>
  <si>
    <t xml:space="preserve">- Very minimal
- Maintenance works may need to be carried from time to time, cleaning, replacing etc.
- Planting schemes may require some operational maintenance. </t>
  </si>
  <si>
    <t xml:space="preserve">Urban environments pose a variety of challenges for biodiversity and with the predicted changes to our climate and the extremes that city environments may face, provision of comfort sites may help protect urban populations. Climatic changes to seasons could cause ecological mismatch, changing or preventing fruiting and flowering, and in summer heatwaves may increase rates of dehydration and reduce ability to find respite and refugia. Milder winters and longer summers may offset the natural balance and eventually lead to localised species loss. Managed spaces with feeders, fresh water dishes/bird baths can be used to ease pressures of local wildlife. Many species in the UK have adapted to provision of feeders. </t>
  </si>
  <si>
    <r>
      <t xml:space="preserve">1 Angel Lane, City of London, London
</t>
    </r>
    <r>
      <rPr>
        <sz val="9"/>
        <rFont val="Century Gothic"/>
        <family val="2"/>
        <scheme val="minor"/>
      </rPr>
      <t>The roof garden of Japanese financial services firm Nomura includes a series of biodiversity enhancements in order to encourage solitary bees and other invertebrates. It includes a variety of nesting habitats including bee banks, mounds, nest boxes and log piles.</t>
    </r>
  </si>
  <si>
    <t xml:space="preserve">- Use bird feeders such as seed dispensers (tubes, hoppers and platforms, suet feeders balls and use other types of feed such as mealworms. Consider local/target species.
- Nectar feeders are stations with a sheltered sponge that can be charged with sugar water and placed strategically to support nectar feeding invertebrates such as butterflies, bees and other pollinators. 
- Fresh water sources like bird baths/dishes of water can be put out to help wildlife through prolonged periods of drought. Rain water that is harvested is preferable. 
- If planting in the ground or beds isn’t possible, smaller planter’s and window boxes can be used to plant a range of native nectar/pollen rich species to support pollinators.  
- Sparsely-vegetated mounds can be created for invertebrates and other wildlife and can provide several benefits. They offer opportunities for basking (warming for cold-blooded species), habitat for ground nesting species and generate micro-climates which suit a variety of species. </t>
  </si>
  <si>
    <t>- Comfort zones require maintenance so should have a voluntary maintenance plan in place that ensures users take ownership of maintaining elements of the Comfort zone, i.e. cleaning, replenishment etc.
- Bird feeders are known to be infection sites for Species suffering from Trichomoniasis, feeders need to be checked and cleaned regularly.
- Mounds and unvegetated areas can look ‘unsightly’ appropriate signage will be necessary to notify people of its value. 
- Bird feeders are known to be infection sites for Species suffering from Trichomoniasis, feeders need to be checked and cleaned regularly.
- Mounds and unvegetated areas can look ‘unsightly’ appropriate signage will be necessary to notify people of its value.</t>
  </si>
  <si>
    <t xml:space="preserve">- Features usually low cost, i.e., feeders/baths.
- Management of space likely to be voluntary. </t>
  </si>
  <si>
    <t>- Maintenance is required for some features to ensure they remain clean and in good condition to prevent issues such as disease spread.
- Replenishment of e.g. bird feeders would be required.</t>
  </si>
  <si>
    <t>Black redstarts populations increased significantly in the 1940s as rubble replicated their natural habitat. However, black redstart populations have been in steep decline and are now in the red list of birds of conservation concern due to loss of habitats/breeding sites. Black redstarts prefer to perch on gaps in buildings, walls, roofs and elevated structures, observing their feeding and nesting sites. Providing these areas in buildings and structures can support populations.</t>
  </si>
  <si>
    <r>
      <t xml:space="preserve">Guildhall Complex, City of London
</t>
    </r>
    <r>
      <rPr>
        <sz val="9"/>
        <rFont val="Century Gothic"/>
        <family val="2"/>
        <scheme val="minor"/>
      </rPr>
      <t>The spires and parapets are favoured by black redstart as song posts. Although breeding is not confirmed, the number of possible posts and green roof habitat seems to be supporting a potential breeding pair. Other sites like the green roof of the consented Creed Court development includes a number of habitat features, including song posts, cobbles and stone circles for nesting birds such as the black redstart.</t>
    </r>
  </si>
  <si>
    <t>‘- Black redstarts prefer more open perches at 20 metres or above.
- A variety of holes and ledges 3 – 50 metres above ground level, these can be within structures to provide nesting sites. Where necessary use integrated nest boxes
- Green roofs designed to attract black redstart should be sparsely vegetated and if vegetation is introduced it should not be a vigorous spreader. 
- Substrate should consist of a mix of aggregate such as crushed brick and peat free topsoil/compost and overlaid with rock and/or stone chippings. This should be contoured from 0 – 50cm for and can include invertebrate hibernacula (south facing mound with large stones loosely placed). 
- Open water can be included to provide suitable food source for black redstart. 33% of their diet consist of midges (Diptera) which require water for reproduction.
- Roofs do not need to be much larger than 25m2 to be used.</t>
  </si>
  <si>
    <t>‘- Open water requires maintenance to avoid going stagnant, build-up of excess debris and drying out. 
- Open water is not feasible for every green roof development.
- Plant scheme should be considered carefully and consist of drought stress tolerant species.</t>
  </si>
  <si>
    <t>- Minimal, either as part of a new green roof design or as a retrofit to an existing appropriate</t>
  </si>
  <si>
    <t>- N/A.</t>
  </si>
  <si>
    <t>Stag beetle populations are in decline nationally due to loss of habitat, including removal of dead and rotting material. Providing or leaving in-situ areas of dead and decaying wood (log piles), leaf litter and leaf composting areas can help create suitable habitats for invertebrates.</t>
  </si>
  <si>
    <r>
      <t xml:space="preserve">Postman’s Park 
</t>
    </r>
    <r>
      <rPr>
        <sz val="9"/>
        <rFont val="Century Gothic"/>
        <family val="2"/>
        <scheme val="minor"/>
      </rPr>
      <t xml:space="preserve">Set back off busy streets which link the London Wall to St Pauls the garden is a cool, shaded space, with an east-west route that allows pedestrian thoroughfare. These features have been included in the management plans of sites that are proposed SINCs, and these ones were introduced as replacements for existing ones following the gardens refurbishment. The log piles have been incorporated in the gardens perimeter beds which contain a mix of shrubs and perennials, in a undisturbed location out the way of the general public. The location of the pile ensures through-out summer it remains shaded through the warmest period of the day and gets sun in the later afternoon and evening. </t>
    </r>
  </si>
  <si>
    <t>Image</t>
  </si>
  <si>
    <t xml:space="preserve">‘- Log piles and other types of hibernacula should be installed as a long-term feature, the processes that support and encourage saprolites are slow and require features to be well established to recreate suitable habitat. 
- Use wood and leaf litter from site and avoid moving resources unnecessarily, this will keep the carbon on site. 
- Features can look ‘messy’ or out of place, use of signage can promote the benefits of log piles and offer opportunities for education and awareness.
- Features should be sited in areas with a few sunny spots but should be generally shaded. 
- Do not place in an area of high pedestrian flow, preferably not in locations where people may congregate. 
- When used as a feature on green roofs, benefits are aiming to create variety of habitats and microclimates rather than saprophytic species. </t>
  </si>
  <si>
    <t>- May not comply with management plans of formal gardens, historic sites, or church yards.
- Site owners need to agree to long term plan to ensure feature isn’t removed in future redesigns.
- Features can attract anti-social behaviour such as loitering, littering etc.</t>
  </si>
  <si>
    <t xml:space="preserve">- Can range from low to medium, depending on level of design, generally low staff costs. </t>
  </si>
  <si>
    <t xml:space="preserve">- Should be minimal. 
- Replacement of wood over time.
- Low maintenance costs. </t>
  </si>
  <si>
    <t xml:space="preserve">Areas of outside space undisturbed/in a natural state, such as long grasses and rubble piles and leaf litter, to encourage wildlife. Prevent pedestrian access to allow the natural colonisation wild plants and low levels of disturbance to wildlife. </t>
  </si>
  <si>
    <r>
      <t xml:space="preserve">Barber Surgeons Meadow 
</t>
    </r>
    <r>
      <rPr>
        <sz val="9"/>
        <rFont val="Century Gothic"/>
        <family val="2"/>
        <scheme val="minor"/>
      </rPr>
      <t xml:space="preserve">The rough strip of wildflower meadow was created by Friends of City Gardens who maintain it using a low impact regime which, focues on reduced cutting, unlike traditional amenity grassland. The area contains wildflowers with high biodiversity value and is proximity to a range ecologically valuable features including standing water and the roman wall which used by cavity nesting bees. </t>
    </r>
  </si>
  <si>
    <t xml:space="preserve">- Allow variation in ground level to allow different temporary habitat features such as temporary pools and build up of natural materials. 
- Use signage to build public awareness about the area and name it something like ‘nature space’ or ‘grow zone’. 
- These are good sites to place habitat features that don’t require regular routine maintenance such as nest/roosting boxes and log piles. </t>
  </si>
  <si>
    <t xml:space="preserve">- Lack of space to afford areas of undisturbed or low access nature spots. 
- May not comply with management plans for sites such as formal gardens, historic sites or churchyards. </t>
  </si>
  <si>
    <t xml:space="preserve">Stepping stones are areas of green infrastructure strategically located between bigger or more significant biodiversity sites, such as the City’s SINCs. Funds can be allocated to small scale public realm projects to increase urban greening through temporary pocket packs, planters and relandscaping schemes. </t>
  </si>
  <si>
    <r>
      <t xml:space="preserve">Culture Mile Planters
</t>
    </r>
    <r>
      <rPr>
        <sz val="9"/>
        <rFont val="Century Gothic"/>
        <family val="2"/>
        <scheme val="minor"/>
      </rPr>
      <t xml:space="preserve">A pocket park style installation across part of the City which temporarily increased greening. Planters along with sculptures increased amenity value within the public realm and introduced small trees, shrubs, and pollinator friendly planting. Some installations ran between the Barbican and Liverpool Street, providing small steppingstones between 3 of the city’s SINCs; Barbican Gardens, Finsbury Circus and St Botolph’s without Bishopsgate. </t>
    </r>
  </si>
  <si>
    <t xml:space="preserve">- Where development will include areas of ground level public space, i.e., plazas, courtyards or just public pavement, green infrastructure can be included in designs to increase urban greening. 
- If site is located close to a SINC or other significant open space, where possible greening should support and respond to the site’s conservation value, such as including a tree or shrub that is known to benefit wildlife using the site. 
- Nectar/pollen rich planting should be used to attract pollinators.
- This can include vertical greening in the form of biodiverse green walls or nectar rich window boxes. </t>
  </si>
  <si>
    <t xml:space="preserve">- Opportunities to create useful ecological stepping stones are not always possible and can be quite difficult in the City. 
- Temporary public realm projects should be avoided in favour of long-term features that can establish an resilient ecological link. </t>
  </si>
  <si>
    <t>- Improving public streetscape, relandscaping projects can will come at a significant capital cost. Pocket parks and stepping stones can be a cheaper alternative although may be temporary installations.
- S106 funding or similar could be allocated.</t>
  </si>
  <si>
    <t>- New green infrastructure and open space will require regular maintenance and should be integrated as BAU, may require support of local authority.</t>
  </si>
  <si>
    <t xml:space="preserve">Grazing in Epping Forest is a traditional way to manage open areas that would otherwise become a mixture of scrub and woodland. Grazing is a more sensitive method of habitat management, promoting a mosaic of habitats that are important for birds and insects and encouraging a diversity of flower species. </t>
  </si>
  <si>
    <r>
      <t xml:space="preserve">Epping Forest
</t>
    </r>
    <r>
      <rPr>
        <sz val="9"/>
        <rFont val="Century Gothic"/>
        <family val="2"/>
        <scheme val="minor"/>
      </rPr>
      <t>Longhorn cattle are important to the conservation of the ancient Epping Forest by preventing open areas turning into scrub and woodland. Cattle grazing is managed much more sensitively and provides a mosaic of habitats, important for birds and insects and allowing a wide diversity of flowers.</t>
    </r>
  </si>
  <si>
    <t>- Rare breed cattle are increasingly being introduced to graze around Epping Forest during the summer months.
- Animals can be allowed to graze specific areas for short periods of time as a habitat management tool. - There are a several graziers that can be relevant to the site for example Hampstead Heath have trialled sheep grazing to maintain habitat.</t>
  </si>
  <si>
    <t>- Grazing is only suitable for the management of certain habitats and its use is likely to be limited.
- Potential conflicts with other uses, e.g. dog walkers.</t>
  </si>
  <si>
    <t xml:space="preserve"> - Initial expenditure is require on purchasing livestock, fenceless grazing systems and winter housing
- It is advisable to undertaken a public awareness campaign to educate the public, especially when grazing is first being introduced</t>
  </si>
  <si>
    <t xml:space="preserve"> - Livestock require ongoing care, including but not limited to veterinary assistance, supplementary feeding, winter accommodation.
This would usually require stockman to ensure their welfare.
Ongoing maintenance of the fenceless system.
The keeping of livestock has the potential to generate income.</t>
  </si>
  <si>
    <t>Traditional planting palettes may not be able to adapt to future climatic conditions, including hotter, drier summers and warmer, wetter winters. Replacing existing planting in parks and gardens with species and planting media that are more tolerant to heat and drought, or occasional waterlogging (dependent on location) will increase resilience to climate change.</t>
  </si>
  <si>
    <r>
      <t xml:space="preserve">Riverside Planters, City of London School
</t>
    </r>
    <r>
      <rPr>
        <sz val="9"/>
        <rFont val="Century Gothic"/>
        <family val="2"/>
        <scheme val="minor"/>
      </rPr>
      <t>The planters outside of the City of London School are located on the Thames riverside. The site is south-facing, warm, exposed and sunny. Plants in five beds were replaced with a range of drought resistant, 'dry garden'-type species, in a range of soils/substrates and mulches, and the artificial irrigation system was removed. Soil moisture sensors were installed to investigate which soils/substrates and mulches were best for survival of the plants. This scheme improves resilience to heat and drought and reduces water consumption.</t>
    </r>
  </si>
  <si>
    <t>- Drought-tolerant species should be prioritised in exposed, sunny, south-facing areas where they are likely to be exposed to long periods of heat and sun.
- Waterlogging tolerant species should be prioritised in areas that may experience a greater risk of surface water flooding.
- Consideration should be given to the multiple benefits of the selected species, e.g. providing shade or biodiversity benefit.
- Choice of soils, substrates, mulches and coverings may improve resilience of planting.
- Companion planting involves planting together species and cultivars which have different physiological processing rates and different ecosystem service benefits (e.g. drought tolerant species next to productive plants to avoid water logging).
The City of London Corporation has separately produced a Resilient Planting Catalogue, providing more in-depth information on adaptive resilient planting.</t>
  </si>
  <si>
    <t>- Adaptive landscaping may have a significant aesthetic impact on existing parks and gardens, and should be considered sensitively.
- May not be appropriate for historic/listed parks and gardens.
- Consideration should be given to whether the site is of high biodiversity value, and the impact adaptive landscaping may have on this.</t>
  </si>
  <si>
    <t>Capital costs for adaptive planting are likely to be roughly equivalent to the cost of replacing traditional planting.</t>
  </si>
  <si>
    <t>Maintenance costs associated with routine upkeep of planting. These may be differ to more traditional planting options, however should usually be lower once established due to reductions in cyclical replacement, maintenance, irrigation etc.</t>
  </si>
  <si>
    <t>Biodiversity loss is a key risk of climate change in the City of London. Replacing planting palettes in planters, gardens and open spaces with those that promote biodiversity, especially the Biodiversity Action Plan's target species, can help tackle biodiversity. A number of different approaches can be taken in support of a range of species.</t>
  </si>
  <si>
    <r>
      <t xml:space="preserve">Beech Gardens, Barbican 
</t>
    </r>
    <r>
      <rPr>
        <sz val="9"/>
        <rFont val="Century Gothic"/>
        <family val="2"/>
        <scheme val="minor"/>
      </rPr>
      <t xml:space="preserve">Designed by Nigel Dunnett, the design removed the existing irrigation system and introduced a  new substrate which formed the basis of the planting. The zinco beds are planted with a mix of drought tolerant perennial flowers and grasses as well as multi-stemmed trees. The result is a mixture of habitat types which supports a range of year round nectar/pollen sources, as well as habitat for birds and ground nesting opportunities for bees. </t>
    </r>
  </si>
  <si>
    <t>- A wide variety of nectar- and pollen-rich species, as well as winter-flowering species, support and provide habitats for pollinators, including wild bees. The RHS provides a list of 'Plants for Pollinators' (https://www.rhs.org.uk/science/conservation-biodiversity/wildlife/plants-for-pollinators)
- Seed-rich species, such as a mix of annual flowers and grasses, can provide feeding sites for a variety of birds, including house sparrows.
- Enhancements to green roofs can support black redstarts.
- Night-scented planting can provide benefits to bats, including the common pipistrelle.</t>
  </si>
  <si>
    <t>- It is important to ensure that planting is appropriate for the location, both in terms of the wildlife it is aiming to support, and the likelihood of failure due to prevailing conditions, litter, vandalism etc.
- Some planting choices, such as fruit-bearing plants and trees may require more intensive maintenance or cleansing.
- Some planting choices that are of greater biodiversity benefit may not align with other climate risks. For example, they may require more watering, or may not be resilient to heat and drought. This, however, may be acceptable in sites of higher biodiversity value, e.g. SINCs.</t>
  </si>
  <si>
    <t>Capital costs for biodiverse planting are likely to be roughly equivalent to the cost of replacing traditional planting.</t>
  </si>
  <si>
    <t>Maintenance costs associated with routine upkeep of planting. These may be higher or lower than more traditional planting palettes.</t>
  </si>
  <si>
    <t>Allotment space available to the community for growing food can help to build resilience to supply chain disruption that may become likely due to climate change. This may include designation of space within the Square Mile, development of gardens etc. on housing estates, or reallocation of land in open spaces.</t>
  </si>
  <si>
    <r>
      <t xml:space="preserve">Golden Lane Estate allotments, City of London
</t>
    </r>
    <r>
      <rPr>
        <sz val="9"/>
        <rFont val="Century Gothic"/>
        <family val="2"/>
        <scheme val="minor"/>
      </rPr>
      <t>The Golden Lane Estate allotments began as a food-growing project in 2010 on the unused site of the former nursery playground. Thanks to an award from the Tesco ‘Bags of Help’ scheme, builders bags housing plants were replaced with 42 solid wooden boxes in 2016. Members can rent a 1m x 1m box for a year to grow fruit and vegetables and share plants, seeds, produce, experience and knowledge with each other.</t>
    </r>
  </si>
  <si>
    <t>- Around 40% of food in the UK is imported, so food infrastructure is vulnerable to national and international shocks and stresses, which may include weather-related shifts in agricultural production, geopolitical crises and events, disruption to the City Corporation’s wholesale food markets, legislation gaps and volatile food prices.
- Tackling food poverty is seen as a key ongoing action for investment to manage the risk of supply chain disruption from climate change. Local growing may smooth out volatility associated with wider supply chains.
- Food growing space may be supported by a key co-benefit action to incorporate into better management of food waste, modelling of supply chains and regional growing schemes.
- Food growing space is encouraged by London Plan Policy G8 - to protect existing allotments and encourage provision of space for urban agriculture, including community gardening, and food growing within new developments and as a meanwhile use on vacant or under-utilised sites. New sites for food growing may therefore be designated or encouraged through the planning system.</t>
  </si>
  <si>
    <t>- Weather and climate events, and geopolitical issues, are likely to have a significant impact on food supplies, leading to shortages and price volatility that is unlikely to be solved alone by local food growing initiatives.
- Spaces accessible to the wider public may be at risk of vandalism.</t>
  </si>
  <si>
    <t>- If associated with new buildings, costs associated with loss of space for alternative uses, e.g. outdoor amenity space.
- If being constructed in existing buildings, costs associated with building or converting appropriate space for food growing.
- Capital outgoings for establishing gardens - raised beds, seeds, soils, tools, fertilisers etc.</t>
  </si>
  <si>
    <t>- Ongoing and cyclical maintenance required.
- Water costs.
- Volunteer and community run spaces may minimise staff costs, although some may be required.
- Costs may be offset if food is sold.</t>
  </si>
  <si>
    <t>Internal or external space dedicated to growing food can help to build resilience to supply chain disruption that may become likely due to climate change. This may include roof gardens/kitchen gardens or underground growing space in the Square Mile, or the use of wider spaces outside of the Square Mile for allotments or other food growing schemes.</t>
  </si>
  <si>
    <r>
      <t xml:space="preserve">1 Angel Lane, City of London
</t>
    </r>
    <r>
      <rPr>
        <sz val="9"/>
        <rFont val="Century Gothic"/>
        <family val="2"/>
        <scheme val="minor"/>
      </rPr>
      <t>A kitchen garden is located on the roof of 1 Angel Lane, occupied by Japanese financial services firm Nomura. It was created in 2011, a year after Nomura occupied Angel Lane, and is now fully established. A variety of different vegetables, herbs and edible flowers are grown, some of which are used in client fine dining rooms.</t>
    </r>
  </si>
  <si>
    <t>- Weather and climate events, and geopolitical issues, are likely to have a significant impact on food supplies, leading to shortages and price volatility that is unlikely to be solved alone by local food growing initiatives.</t>
  </si>
  <si>
    <t>- Ongoing and cyclical maintenance required.
- Water costs.
- Staff costs for maintaining garden may be applicable.
- Costs may be offset if food is sold.</t>
  </si>
  <si>
    <t>Many below ground spaces, such as basements, vaults and crypts naturally maintain a more consistent temperature throughout the year and are less likely to require active cooling than other artificially cooled spaces. There are many existing below ground spaces within the City of London that could be repurposed to provide a cool space. These could include designated places that are openly accessible to the public, as well as commercial spaces in cooler underground settings, e.g. cafés and shops.</t>
  </si>
  <si>
    <r>
      <t>Bloomberg Mithraeum SPACE</t>
    </r>
    <r>
      <rPr>
        <sz val="9"/>
        <rFont val="Century Gothic"/>
        <family val="2"/>
        <scheme val="minor"/>
      </rPr>
      <t xml:space="preserve">
The archaeological remains of a temple dedicated to the Roman god Mithras were discovered in the 1950s and are now on display at Bloomberg's European headquarters. The Mithraeum SPACE is dedicated as a Tier 2 cool space on the GLA's Cool Spaces map, with toilets and drinking water available on-site.</t>
    </r>
  </si>
  <si>
    <t>- There are currently no policies that require below ground space to be accessible to the public for this purpose, although some privately owned buildings have designated below ground space as accessible to the public.
- Privately owned spaces may be voluntarily added to a list/map of designated cool spaces.
- Below ground spaces that do not require active cooling contribute to energy grid resilience, as they do not typically require as much energy intensive active cooling.</t>
  </si>
  <si>
    <t>- Below ground spaces may not be suitable for routine public access.
- Many underground spaces are privately owned, which may result in limitations on public access compared to public buildings such as libraries. Cafés and shops may require users to make a purchase.</t>
  </si>
  <si>
    <t>- Creating new spaces may require capital expense if not otherwise included in development proposals. However, many developments would already include basement space.
- Refurbishment costs associated with bringing disused space back into use.
- Costs associated with bringing spaces up to a standard that is accessible to the public, e.g. amenities, seating etc.</t>
  </si>
  <si>
    <t>- There will be general operational costs associated with keeping a space open and available to the public, e.g. cleaning, utilities, seating, water etc.
- Costs associated with ventilation and cooling may be incurred if the space requires active cooling.</t>
  </si>
  <si>
    <t>Designated spaces that provide cool refuge during hot weather, which may provide active cooling such as air conditioning. These are typically free-to-use spaces that are open to the general public and provide a number of facilities, such as drinking water, seating and toilets, such as libraries and civic buildings.</t>
  </si>
  <si>
    <r>
      <t xml:space="preserve">City of London libraries
</t>
    </r>
    <r>
      <rPr>
        <sz val="9"/>
        <rFont val="Century Gothic"/>
        <family val="2"/>
        <scheme val="minor"/>
      </rPr>
      <t>Libraries in the City of London are designated as publicly accessible cool spaces during heatwaves and periods of warm weather.</t>
    </r>
  </si>
  <si>
    <t xml:space="preserve">- Spaces should provide significant cooling and be freely open to the public. These may be open all year round, or may be publicised as accessible to the public during high temperatures and heatwaves.
- Spaces may be publicly or privately operated.
- The GLA provides a map of cool spaces London-wide (https://www.london.gov.uk/programmes-strategies/environment-and-climate-change/climate-change/climate-adaptation/cool-spaces). These are ranked depending on the facilities provided at each location - Tier 1 spaces being fully equipped with toilets, drinking water and disabled access; Tier 2 providing some but not all facilities; and Tier 3 being cooler outside spaces.
</t>
  </si>
  <si>
    <t xml:space="preserve"> - Spaces need to be available during periods of higher temperature, this could include periods beyond standard operating hours.
- Spaces dependant on mechanical cooling will be at risk of this failing, this is especially likely to be the case during extreme temperatures.</t>
  </si>
  <si>
    <t>- Creating new spaces is likely to require capital expense, unless these have already been integrated into development proposals.
- Costs associated with bringing spaces up to a standard that is accessible to the public, e.g. amenities, seating etc, if not already.</t>
  </si>
  <si>
    <t>- Significant energy costs associated with air conditioning/active cooling to maintain a comfortable temperature.
- There will be general operational costs associated with keeping a space open and available to the public, e.g. cleaning, seating, water etc.</t>
  </si>
  <si>
    <t xml:space="preserve">Retain areas of bare ground and early successional vegetation, with the addition of rubbles and rocks and depressions to create temporary pools. </t>
  </si>
  <si>
    <r>
      <t xml:space="preserve">1 Angel Lane, City of London
</t>
    </r>
    <r>
      <rPr>
        <sz val="9"/>
        <rFont val="Century Gothic"/>
        <family val="2"/>
        <scheme val="minor"/>
      </rPr>
      <t xml:space="preserve">There are several innovative ways that the ecologist tasked with managing Nomura's biodiverse roof has increase biodiversity value. This includes a variety of bare ground patches using a range of substrates and contouring, several standing water sources ranging in depth for hoverfly reproduction and a range of plants that have been included for their value to biodiversity, climate resilience or habitat structure. </t>
    </r>
  </si>
  <si>
    <t xml:space="preserve">-Where possible include a variety of different sized rubbles and rocks to create place and spaces for endothermic species that may want somewhere to shelter before emerging for warmer periods. This could be formalised by creating a rockery garden. 
-Bare ground should consist of substrates that are beneficial to biodiversity. Sandy loams, sand and gravels can be useful for improved drainage for drought tolerant planting and be effective in increased ground nesting invertebrate populations. Many parasitoid wasps are dependant on similar conditions to ground nesting C9; see M50 Wild bee habitat enhancements. 
-Varied topography that includes slopes and depressions will increase the variety of nesting habit types and create a place for temporary pools to form which are often extremely beneficial on brownfield sites. 
-Include stagnant water sources (hoverfly lagoons) which can be loaded with detritus to increase reproductive opportunities for Diptera (true flies). This includes hoverflies which are an important group of pollinators. These can be lower maintenance than pools, can be an opened disused water storage tank or a small open water butt. </t>
  </si>
  <si>
    <t>- Can seem quite ‘bare’ or unsightly, require a significant level of interpretation and education to prove their value. 
- No all measures are applicable to sites that may have historic management guidance.</t>
  </si>
  <si>
    <t>Low capital expense, best to be incorporated into initial design, retrofitting is possible</t>
  </si>
  <si>
    <t>Low operational costs</t>
  </si>
  <si>
    <t>Improve the condition of existing soil on a site by removing  contaminents and, enhancing the soil to appropriately increase nutrients available to plants, and re-establish soil structure. The aim is to establish the conditions for a thriving biome within the soil to increase soil biodiversity and improve the growing medium.</t>
  </si>
  <si>
    <r>
      <t xml:space="preserve">Jubilee Gardens. 
</t>
    </r>
    <r>
      <rPr>
        <sz val="9"/>
        <rFont val="Century Gothic"/>
        <family val="2"/>
        <scheme val="minor"/>
      </rPr>
      <t>The gardens are due to be redeveloped as part of the Cool Streets and Greening Programme. The previous scheme consists of a number of raised brick planters. Ahead of new works the soil within these planters was tested and found to be in an improvable state. This has meant that most of the soil will be retained on site whilst being improved with conditioners as necessary.</t>
    </r>
  </si>
  <si>
    <t xml:space="preserve">-The existing condition of the soil within a site will vary and consideration should be made to get professional advice and guidance. 
- Where possible soil can be retained and cleaned onsite to remove any unwanted materials and impurities.
- Retention of soil may not be appropriate and it may be more effiecient to completely remove and replace soil.
- There are methods to enhance and stabalise soil, which will increase biological diversity and improve structure, such as using mycelium injections. </t>
  </si>
  <si>
    <t xml:space="preserve">- Can require complete removal of vegetation. 
- Can be quite intensive and be a source of carbon release. </t>
  </si>
  <si>
    <t xml:space="preserve">Capital expenditure is required for soil conditioners.
Storage on site during works can come with a significant cost.
Re-use of soil will save on expenditure for removal of soil and bringing new soil to site. </t>
  </si>
  <si>
    <t xml:space="preserve">Lawn drainage involves increasing the ability of water to infiltrate into the soil beneath the grass. This covers a number of approaches including french drains and aeration. </t>
  </si>
  <si>
    <r>
      <t xml:space="preserve">Finsbury Circus Garden
</t>
    </r>
    <r>
      <rPr>
        <sz val="9"/>
        <rFont val="Century Gothic"/>
        <family val="2"/>
        <scheme val="minor"/>
      </rPr>
      <t>The garden at Finsbury Circus can claim to be the oldest old formal park in London. After many years with part of the garden being using as a Crossrail site it is to be restored to a new design. A significant aspect will be the lawn which is well used by City workers in the summer. Lawn drainage is being proposed which will connect into a new sustainable drainage system. This will enable to lawn to be used for longer whilst slowing water enabling more of it to be used by the planting on site.</t>
    </r>
  </si>
  <si>
    <t>- Lawn drainage helps to increase the permeability of grassed areas. This reduces water logging allowing greater amenity use and helps to reduce the generation or overland flow particularly for smaller rainfall events.
- French drains work by cutting channels into the lawn before the turf is laid and filling these with more permeable fill like gravel. This creates an easier route through which the soil can drain.
- Aeration works by increasing the number of air pockets within the soil. This is particularly useful after compaction from use but will often need repeated treatment. Aeration has the additional benefit that it will also improve growing conditions for grass.
- There is a need to balance the water demand from grass, the need to absorb water and avoid water logging, particularly where spaces is used for amenity. 
- Lawn drainage should still be used to slow the flow of rainwater rather than considered as a traditional approach to efficient removed water from an lawn.</t>
  </si>
  <si>
    <t>- The characteristics of the ground below the lawn will impact how successful lawn drainage can convey water away.
- It may be necessary to connect lawn drainage into a formal drainage network. This should be carefully considered and if needed should incorporate additional flow restriction.</t>
  </si>
  <si>
    <t>Middling capital expense depending on approach, best to be incorporated into initial design, retrofitting is possible</t>
  </si>
  <si>
    <t>Low operational costs associated with maintainance or ongoing aeration treatment.</t>
  </si>
  <si>
    <t xml:space="preserve">Creation of urban forest spaces can be achieved by using the 'Miyawaki' method of planting a space with a range of different sized trees, to re-create a forest environment. Within this method, whips and saplings are interplanted, sometimes with larger standards to form the layers of the forest. The method plants as many specimens as possible particularly whips to replicate the generation of seedlings within a forest. Over time successful specimens survive and begin to form the canopy and understory and the unsuccessful specimens dieback and supply nutrients into the soil. This approach can be taken underneath already established trees. </t>
  </si>
  <si>
    <r>
      <t xml:space="preserve">Pocket Forest, Kensington and Chelsea
</t>
    </r>
    <r>
      <rPr>
        <sz val="9"/>
        <rFont val="Century Gothic"/>
        <family val="2"/>
        <scheme val="minor"/>
      </rPr>
      <t xml:space="preserve">The 'Pocket Forest' created by the SUGI project covers 240 square metres. It contained 630 trees from whip to standard and comprised of 77 native species. Native herbaceous plants were included that were typically found in the forest environment. To maximise the space and planting potential the soil was built up to allow the establishment of larger trees. </t>
    </r>
  </si>
  <si>
    <t>- The traditional approach is to utilise native species, that are typical of the local woodland habitats, in London this is broadleaved deciduous. 
- Non-native species and cultivars can be utilised for their resilience, but are best planted as standards. They should only form a small percentage of the species planted. 
-  Many native species are quite resilient and shade tolerant, as well as evergreen, species like ilex, taxus and crataegus all survive in the lower shrub layers of the forest.
- This style of planting is best applied in a community setting where volunteers can undertake maintenance work, that doesn't conform with traditional horticultural practices.
- Use of a fence or natural barrier should be utilised to protect the planting.</t>
  </si>
  <si>
    <t xml:space="preserve">- The initial result can seem quite 'unkempt' needs to include detailed information though communication and displays.
- Some established trees will have pernicious suckering and root systems which may prove to be harder to manage, this needs to be considered within the management plan. </t>
  </si>
  <si>
    <t>Low operational costs associated with maintenance or ongoing aeration treatment.</t>
  </si>
  <si>
    <t xml:space="preserve">Connected tree pits are engineered urban infrastructure that link multiple tree soil volumes together underground to optimize stormwater management, improve root health, and support tree growth. These systems typically use permeable surfaces (like resin bound gravel) for water infiltration and often incorporate structural soil or specialized cells to prevent soil compaction. </t>
  </si>
  <si>
    <t>- Stormwater Management: They reduce flood risk by capturing and storing road run-off locally.
- Tree Health: Larger shared soil volumes reduce root confinement, promoting better, long-term growth compared to isolated pits. 
-  Installation: The systems need to be designed to accomodate root growth potential and to reduce compaction, so relevant surfacing materials need to be considered.
- Maintenance: Tree bases should be free of excessive mulch or raised soils to prevent root decay. 
- Species selection: Ensure the selected tree species are appropriate for the urban environment and can coexist in a shared rooting volume.</t>
  </si>
  <si>
    <t xml:space="preserve">- Utility Integration: Connected pits must often navigate existing underground infrastructure. Soil cell modules can be used to bridge over service pipes, allowing roots to grow around them.
- Structural Support: If connected pits are located under pavements or parking spaces, they require structural systems (like structural soil or soil cells) to prevent soil compaction and support vertical loads.
- Spacing and Size: Linked pits are ideal when trees are close together (e.g., within 20 feet of each other). They can be designed as long Trenches connecting multiple trees to maximize space. </t>
  </si>
  <si>
    <t xml:space="preserve">High capital expense as this form of tree planting requires major structural works and engineering to incorporate features, also results in reductions to the carriageway, so traffic considerations must be factored in. </t>
  </si>
  <si>
    <t xml:space="preserve">Medium operational costs associated with maintenance, at least five years of establishment required moving to a general on-going cyclical tree works regime. </t>
  </si>
  <si>
    <t>Lists</t>
  </si>
  <si>
    <t>List Step 1: Criteria Selection</t>
  </si>
  <si>
    <t>Source data (new components added will affect Data Validation in the Criteria Selection tab)</t>
  </si>
  <si>
    <t>Climate Risk</t>
  </si>
  <si>
    <t>Filter 1</t>
  </si>
  <si>
    <t>Filter 2</t>
  </si>
  <si>
    <t>Filter 3</t>
  </si>
  <si>
    <t>Filter 4</t>
  </si>
  <si>
    <t>1. Programme "Yes"</t>
  </si>
  <si>
    <t>2. Archetype "Yes"</t>
  </si>
  <si>
    <t>3. Component "Yes"</t>
  </si>
  <si>
    <t>4. Climate Risk "Yes"</t>
  </si>
  <si>
    <t>Selection Output</t>
  </si>
  <si>
    <t>PIVOTTABLE - DON'T EDIT</t>
  </si>
  <si>
    <t>5. Shortlist</t>
  </si>
  <si>
    <t>Row Labels</t>
  </si>
  <si>
    <t>Solutions for standing water</t>
  </si>
  <si>
    <t>Separate rainwater and surface water from sewer system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</si>
</sst>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9">
    <font>
      <sz val="11"/>
      <color theme="1"/>
      <name val="Century Gothic"/>
      <family val="2"/>
      <scheme val="minor"/>
    </font>
    <font>
      <b/>
      <sz val="11"/>
      <color theme="0"/>
      <name val="Century Gothic"/>
      <family val="2"/>
      <scheme val="minor"/>
    </font>
    <font>
      <b/>
      <sz val="11"/>
      <color theme="1"/>
      <name val="Century Gothic"/>
      <family val="2"/>
      <scheme val="minor"/>
    </font>
    <font>
      <sz val="10"/>
      <color theme="1"/>
      <name val="Century Gothic"/>
      <family val="2"/>
      <scheme val="minor"/>
    </font>
    <font>
      <b/>
      <sz val="10"/>
      <color theme="1"/>
      <name val="Century Gothic"/>
      <family val="2"/>
      <scheme val="minor"/>
    </font>
    <font>
      <sz val="10"/>
      <name val="Century Gothic"/>
      <family val="2"/>
      <scheme val="minor"/>
    </font>
    <font>
      <sz val="11"/>
      <color theme="0"/>
      <name val="Century Gothic"/>
      <family val="2"/>
      <scheme val="minor"/>
    </font>
    <font>
      <b/>
      <sz val="14"/>
      <color theme="0"/>
      <name val="Century Gothic"/>
      <family val="2"/>
      <scheme val="minor"/>
    </font>
    <font>
      <u/>
      <sz val="11"/>
      <color theme="10"/>
      <name val="Century Gothic"/>
      <family val="2"/>
      <scheme val="minor"/>
    </font>
    <font>
      <sz val="8"/>
      <name val="Century Gothic"/>
      <family val="2"/>
      <scheme val="minor"/>
    </font>
    <font>
      <b/>
      <i/>
      <sz val="11"/>
      <color theme="1"/>
      <name val="Century Gothic"/>
      <family val="2"/>
      <scheme val="minor"/>
    </font>
    <font>
      <sz val="9"/>
      <color theme="1"/>
      <name val="Century Gothic"/>
      <family val="2"/>
      <scheme val="minor"/>
    </font>
    <font>
      <b/>
      <sz val="9"/>
      <color theme="1"/>
      <name val="Century Gothic"/>
      <family val="2"/>
      <scheme val="minor"/>
    </font>
    <font>
      <b/>
      <sz val="18"/>
      <color theme="0"/>
      <name val="Century Gothic"/>
      <family val="2"/>
      <scheme val="minor"/>
    </font>
    <font>
      <sz val="9"/>
      <name val="Century Gothic"/>
      <family val="2"/>
      <scheme val="minor"/>
    </font>
    <font>
      <b/>
      <sz val="9"/>
      <name val="Century Gothic"/>
      <family val="2"/>
      <scheme val="minor"/>
    </font>
    <font>
      <b/>
      <sz val="11"/>
      <name val="Century Gothic"/>
      <family val="2"/>
      <scheme val="minor"/>
    </font>
    <font>
      <i/>
      <sz val="11"/>
      <color theme="1"/>
      <name val="Century Gothic"/>
      <family val="2"/>
      <scheme val="minor"/>
    </font>
    <font>
      <b/>
      <u/>
      <sz val="14"/>
      <color theme="6" tint="0.59999389629810485"/>
      <name val="Century Gothic"/>
      <family val="2"/>
      <scheme val="minor"/>
    </font>
    <font>
      <i/>
      <sz val="9"/>
      <color theme="1"/>
      <name val="Century Gothic"/>
      <family val="2"/>
      <scheme val="minor"/>
    </font>
    <font>
      <b/>
      <sz val="26"/>
      <color theme="0"/>
      <name val="Century Gothic"/>
      <family val="2"/>
    </font>
    <font>
      <sz val="14"/>
      <color theme="0"/>
      <name val="Century Gothic"/>
      <family val="2"/>
      <scheme val="minor"/>
    </font>
    <font>
      <sz val="12"/>
      <color theme="1"/>
      <name val="Century Gothic"/>
      <family val="2"/>
      <scheme val="minor"/>
    </font>
    <font>
      <i/>
      <sz val="11"/>
      <color theme="1" tint="0.34998626667073579"/>
      <name val="Century Gothic"/>
      <family val="2"/>
      <scheme val="minor"/>
    </font>
    <font>
      <b/>
      <u/>
      <sz val="14"/>
      <color theme="6"/>
      <name val="Century Gothic"/>
      <family val="2"/>
      <scheme val="minor"/>
    </font>
    <font>
      <b/>
      <sz val="10"/>
      <color theme="8" tint="-0.249977111117893"/>
      <name val="Century Gothic"/>
      <family val="2"/>
      <scheme val="minor"/>
    </font>
    <font>
      <i/>
      <sz val="9"/>
      <name val="Century Gothic"/>
      <family val="2"/>
      <scheme val="minor"/>
    </font>
    <font>
      <b/>
      <sz val="11"/>
      <color theme="2" tint="-0.499984740745262"/>
      <name val="Century Gothic"/>
      <family val="2"/>
      <scheme val="minor"/>
    </font>
    <font>
      <b/>
      <u/>
      <sz val="12"/>
      <color theme="2" tint="-0.89999084444715716"/>
      <name val="Century Gothic"/>
      <family val="2"/>
      <scheme val="minor"/>
    </font>
  </fonts>
  <fills count="18">
    <fill>
      <patternFill patternType="none"/>
    </fill>
    <fill>
      <patternFill patternType="gray125"/>
    </fill>
    <fill>
      <patternFill patternType="solid">
        <fgColor theme="0" tint="-0.14999847407452621"/>
        <bgColor indexed="64"/>
      </patternFill>
    </fill>
    <fill>
      <patternFill patternType="solid">
        <fgColor theme="5"/>
        <bgColor indexed="64"/>
      </patternFill>
    </fill>
    <fill>
      <patternFill patternType="solid">
        <fgColor theme="7"/>
        <bgColor indexed="64"/>
      </patternFill>
    </fill>
    <fill>
      <patternFill patternType="solid">
        <fgColor theme="4"/>
        <bgColor indexed="64"/>
      </patternFill>
    </fill>
    <fill>
      <patternFill patternType="solid">
        <fgColor theme="6" tint="0.39997558519241921"/>
        <bgColor indexed="64"/>
      </patternFill>
    </fill>
    <fill>
      <patternFill patternType="solid">
        <fgColor theme="5" tint="0.59999389629810485"/>
        <bgColor indexed="64"/>
      </patternFill>
    </fill>
    <fill>
      <patternFill patternType="solid">
        <fgColor rgb="FFFFFF00"/>
        <bgColor indexed="64"/>
      </patternFill>
    </fill>
    <fill>
      <patternFill patternType="solid">
        <fgColor theme="1" tint="0.34998626667073579"/>
        <bgColor indexed="64"/>
      </patternFill>
    </fill>
    <fill>
      <patternFill patternType="solid">
        <fgColor theme="6" tint="-0.249977111117893"/>
        <bgColor indexed="64"/>
      </patternFill>
    </fill>
    <fill>
      <patternFill patternType="solid">
        <fgColor theme="1" tint="0.499984740745262"/>
        <bgColor indexed="64"/>
      </patternFill>
    </fill>
    <fill>
      <patternFill patternType="solid">
        <fgColor theme="5" tint="-0.249977111117893"/>
        <bgColor indexed="64"/>
      </patternFill>
    </fill>
    <fill>
      <patternFill patternType="solid">
        <fgColor theme="0" tint="-4.9989318521683403E-2"/>
        <bgColor indexed="64"/>
      </patternFill>
    </fill>
    <fill>
      <patternFill patternType="solid">
        <fgColor theme="0"/>
        <bgColor indexed="64"/>
      </patternFill>
    </fill>
    <fill>
      <patternFill patternType="solid">
        <fgColor theme="4" tint="-0.499984740745262"/>
        <bgColor indexed="64"/>
      </patternFill>
    </fill>
    <fill>
      <patternFill patternType="solid">
        <fgColor theme="8"/>
        <bgColor indexed="64"/>
      </patternFill>
    </fill>
    <fill>
      <patternFill patternType="solid">
        <fgColor theme="1"/>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style="thin">
        <color indexed="64"/>
      </right>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theme="0"/>
      </top>
      <bottom style="thin">
        <color indexed="64"/>
      </bottom>
      <diagonal/>
    </border>
    <border>
      <left style="thin">
        <color theme="0"/>
      </left>
      <right style="thin">
        <color indexed="64"/>
      </right>
      <top style="thin">
        <color indexed="64"/>
      </top>
      <bottom style="thin">
        <color indexed="64"/>
      </bottom>
      <diagonal/>
    </border>
    <border>
      <left style="thin">
        <color theme="0"/>
      </left>
      <right/>
      <top style="thin">
        <color indexed="64"/>
      </top>
      <bottom style="thin">
        <color indexed="64"/>
      </bottom>
      <diagonal/>
    </border>
    <border>
      <left style="thin">
        <color theme="0"/>
      </left>
      <right style="thin">
        <color theme="0"/>
      </right>
      <top style="thin">
        <color indexed="64"/>
      </top>
      <bottom style="thin">
        <color indexed="64"/>
      </bottom>
      <diagonal/>
    </border>
    <border>
      <left style="thin">
        <color indexed="64"/>
      </left>
      <right style="thin">
        <color theme="0"/>
      </right>
      <top style="thin">
        <color indexed="64"/>
      </top>
      <bottom style="thin">
        <color indexed="64"/>
      </bottom>
      <diagonal/>
    </border>
    <border>
      <left style="thin">
        <color indexed="64"/>
      </left>
      <right style="thin">
        <color indexed="64"/>
      </right>
      <top style="thin">
        <color indexed="64"/>
      </top>
      <bottom style="thin">
        <color theme="0"/>
      </bottom>
      <diagonal/>
    </border>
    <border>
      <left/>
      <right style="thin">
        <color theme="0"/>
      </right>
      <top style="thin">
        <color indexed="64"/>
      </top>
      <bottom style="thin">
        <color indexed="64"/>
      </bottom>
      <diagonal/>
    </border>
  </borders>
  <cellStyleXfs count="2">
    <xf numFmtId="0" fontId="0" fillId="0" borderId="0"/>
    <xf numFmtId="0" fontId="8" fillId="0" borderId="0" applyNumberFormat="0" applyFill="0" applyBorder="0" applyAlignment="0" applyProtection="0"/>
  </cellStyleXfs>
  <cellXfs count="180">
    <xf numFmtId="0" fontId="0" fillId="0" borderId="0" xfId="0"/>
    <xf numFmtId="0" fontId="0" fillId="0" borderId="1" xfId="0" applyBorder="1"/>
    <xf numFmtId="0" fontId="0" fillId="0" borderId="2" xfId="0" applyBorder="1" applyAlignment="1">
      <alignment vertical="center"/>
    </xf>
    <xf numFmtId="0" fontId="0" fillId="0" borderId="2" xfId="0" applyBorder="1"/>
    <xf numFmtId="0" fontId="2" fillId="0" borderId="7" xfId="0" applyFont="1" applyBorder="1" applyAlignment="1">
      <alignment vertical="center" wrapText="1"/>
    </xf>
    <xf numFmtId="0" fontId="2" fillId="0" borderId="9" xfId="0" applyFont="1" applyBorder="1" applyAlignment="1">
      <alignment vertical="center" wrapText="1"/>
    </xf>
    <xf numFmtId="0" fontId="4" fillId="2" borderId="7" xfId="0" applyFont="1" applyFill="1" applyBorder="1" applyAlignment="1">
      <alignment horizontal="center" vertical="center"/>
    </xf>
    <xf numFmtId="0" fontId="4" fillId="2" borderId="1"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4" fillId="6" borderId="1"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8" xfId="0" applyFont="1" applyFill="1" applyBorder="1" applyAlignment="1">
      <alignment horizontal="center" vertical="center"/>
    </xf>
    <xf numFmtId="0" fontId="4" fillId="2" borderId="7" xfId="0" applyFont="1" applyFill="1" applyBorder="1" applyAlignment="1">
      <alignment horizontal="center" vertical="center" wrapText="1"/>
    </xf>
    <xf numFmtId="0" fontId="2" fillId="7" borderId="13" xfId="0" applyFont="1" applyFill="1" applyBorder="1"/>
    <xf numFmtId="0" fontId="4" fillId="2" borderId="14" xfId="0" applyFont="1" applyFill="1" applyBorder="1" applyAlignment="1">
      <alignment horizontal="center" vertical="center" wrapText="1"/>
    </xf>
    <xf numFmtId="0" fontId="4" fillId="4" borderId="7" xfId="0" applyFont="1" applyFill="1" applyBorder="1" applyAlignment="1">
      <alignment horizontal="center" vertical="center" wrapText="1"/>
    </xf>
    <xf numFmtId="0" fontId="3" fillId="0" borderId="7" xfId="0" applyFont="1" applyBorder="1" applyAlignment="1">
      <alignment horizontal="center" vertical="center"/>
    </xf>
    <xf numFmtId="0" fontId="3" fillId="0" borderId="1" xfId="0" applyFont="1" applyBorder="1" applyAlignment="1">
      <alignment horizontal="center" vertical="center"/>
    </xf>
    <xf numFmtId="0" fontId="3" fillId="0" borderId="8" xfId="0" applyFont="1" applyBorder="1" applyAlignment="1">
      <alignment horizontal="center" vertical="center"/>
    </xf>
    <xf numFmtId="0" fontId="3" fillId="0" borderId="11"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8" xfId="0" applyFont="1" applyBorder="1" applyAlignment="1">
      <alignment vertical="center" wrapText="1"/>
    </xf>
    <xf numFmtId="0" fontId="3" fillId="0" borderId="11" xfId="0" applyFont="1" applyBorder="1" applyAlignment="1">
      <alignment vertical="center" wrapText="1"/>
    </xf>
    <xf numFmtId="0" fontId="5" fillId="8" borderId="7" xfId="0" applyFont="1" applyFill="1" applyBorder="1" applyAlignment="1">
      <alignment horizontal="center" vertical="center"/>
    </xf>
    <xf numFmtId="0" fontId="5" fillId="8" borderId="1" xfId="0" applyFont="1" applyFill="1" applyBorder="1" applyAlignment="1">
      <alignment horizontal="center" vertical="center"/>
    </xf>
    <xf numFmtId="0" fontId="3" fillId="8" borderId="7" xfId="0" applyFont="1" applyFill="1" applyBorder="1" applyAlignment="1">
      <alignment horizontal="center" vertical="center"/>
    </xf>
    <xf numFmtId="0" fontId="5" fillId="0" borderId="7" xfId="0" applyFont="1" applyBorder="1" applyAlignment="1">
      <alignment horizontal="center" vertical="center"/>
    </xf>
    <xf numFmtId="0" fontId="5" fillId="0" borderId="1" xfId="0" applyFont="1" applyBorder="1" applyAlignment="1">
      <alignment horizontal="center" vertical="center"/>
    </xf>
    <xf numFmtId="0" fontId="3" fillId="0" borderId="1" xfId="0" applyFont="1" applyBorder="1" applyAlignment="1">
      <alignment horizontal="center" vertical="center" wrapText="1"/>
    </xf>
    <xf numFmtId="0" fontId="4" fillId="2" borderId="17" xfId="0" applyFont="1" applyFill="1" applyBorder="1" applyAlignment="1">
      <alignment horizontal="center" vertical="center" wrapText="1"/>
    </xf>
    <xf numFmtId="0" fontId="3" fillId="0" borderId="7" xfId="0" applyFont="1" applyBorder="1" applyAlignment="1">
      <alignment horizontal="center" vertical="center" wrapText="1"/>
    </xf>
    <xf numFmtId="0" fontId="2" fillId="7" borderId="6" xfId="0" applyFont="1" applyFill="1" applyBorder="1" applyAlignment="1">
      <alignment horizontal="center"/>
    </xf>
    <xf numFmtId="0" fontId="2" fillId="9" borderId="0" xfId="0" applyFont="1" applyFill="1"/>
    <xf numFmtId="0" fontId="0" fillId="9" borderId="0" xfId="0" applyFill="1"/>
    <xf numFmtId="0" fontId="7" fillId="10" borderId="0" xfId="0" applyFont="1" applyFill="1" applyAlignment="1">
      <alignment horizontal="left" vertical="center"/>
    </xf>
    <xf numFmtId="0" fontId="6" fillId="10" borderId="0" xfId="0" applyFont="1" applyFill="1"/>
    <xf numFmtId="0" fontId="8" fillId="0" borderId="0" xfId="1"/>
    <xf numFmtId="0" fontId="4" fillId="2" borderId="18" xfId="0" applyFont="1" applyFill="1" applyBorder="1" applyAlignment="1">
      <alignment horizontal="center" vertical="center" wrapText="1"/>
    </xf>
    <xf numFmtId="0" fontId="3" fillId="0" borderId="18" xfId="0" applyFont="1" applyBorder="1" applyAlignment="1">
      <alignment horizontal="center" vertical="center"/>
    </xf>
    <xf numFmtId="0" fontId="3" fillId="0" borderId="19" xfId="0" applyFont="1" applyBorder="1" applyAlignment="1">
      <alignment horizontal="center" vertical="center"/>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1" fillId="9" borderId="0" xfId="0" applyFont="1" applyFill="1"/>
    <xf numFmtId="0" fontId="2" fillId="0" borderId="0" xfId="0" applyFont="1"/>
    <xf numFmtId="0" fontId="6" fillId="3" borderId="0" xfId="0" applyFont="1" applyFill="1"/>
    <xf numFmtId="0" fontId="2" fillId="0" borderId="1" xfId="0" applyFont="1" applyBorder="1"/>
    <xf numFmtId="0" fontId="0" fillId="8" borderId="0" xfId="0" applyFill="1"/>
    <xf numFmtId="0" fontId="0" fillId="0" borderId="0" xfId="0" pivotButton="1"/>
    <xf numFmtId="0" fontId="0" fillId="0" borderId="0" xfId="0" applyAlignment="1">
      <alignment horizontal="left"/>
    </xf>
    <xf numFmtId="0" fontId="0" fillId="0" borderId="7" xfId="0" applyBorder="1"/>
    <xf numFmtId="0" fontId="8" fillId="0" borderId="8" xfId="1" applyBorder="1"/>
    <xf numFmtId="0" fontId="0" fillId="0" borderId="8" xfId="0" applyBorder="1"/>
    <xf numFmtId="0" fontId="0" fillId="0" borderId="9" xfId="0" applyBorder="1"/>
    <xf numFmtId="0" fontId="0" fillId="0" borderId="10" xfId="0" applyBorder="1"/>
    <xf numFmtId="0" fontId="0" fillId="0" borderId="11" xfId="0" applyBorder="1"/>
    <xf numFmtId="0" fontId="2" fillId="2" borderId="3" xfId="0" applyFont="1" applyFill="1" applyBorder="1"/>
    <xf numFmtId="0" fontId="2" fillId="2" borderId="4" xfId="0" applyFont="1" applyFill="1" applyBorder="1"/>
    <xf numFmtId="0" fontId="2" fillId="2" borderId="12" xfId="0" applyFont="1" applyFill="1" applyBorder="1"/>
    <xf numFmtId="0" fontId="0" fillId="11" borderId="0" xfId="0" applyFill="1"/>
    <xf numFmtId="0" fontId="10" fillId="0" borderId="1" xfId="0" applyFont="1" applyBorder="1"/>
    <xf numFmtId="0" fontId="10" fillId="0" borderId="10" xfId="0" applyFont="1" applyBorder="1"/>
    <xf numFmtId="0" fontId="0" fillId="0" borderId="1" xfId="0" applyBorder="1" applyAlignment="1">
      <alignment horizontal="left" vertical="center"/>
    </xf>
    <xf numFmtId="0" fontId="7" fillId="12" borderId="0" xfId="0" applyFont="1" applyFill="1" applyAlignment="1">
      <alignment horizontal="left" vertical="center"/>
    </xf>
    <xf numFmtId="0" fontId="6" fillId="12" borderId="0" xfId="0" applyFont="1" applyFill="1"/>
    <xf numFmtId="0" fontId="11" fillId="0" borderId="1" xfId="0" applyFont="1" applyBorder="1" applyAlignment="1">
      <alignment vertical="center" wrapText="1"/>
    </xf>
    <xf numFmtId="0" fontId="12" fillId="13" borderId="1" xfId="0" applyFont="1" applyFill="1" applyBorder="1" applyAlignment="1">
      <alignment horizontal="center" vertical="center" wrapText="1"/>
    </xf>
    <xf numFmtId="0" fontId="11" fillId="0" borderId="1" xfId="0" applyFont="1" applyBorder="1" applyAlignment="1">
      <alignment wrapText="1"/>
    </xf>
    <xf numFmtId="0" fontId="0" fillId="0" borderId="0" xfId="0" applyAlignment="1">
      <alignment horizontal="right"/>
    </xf>
    <xf numFmtId="0" fontId="16" fillId="0" borderId="7" xfId="0" applyFont="1" applyBorder="1" applyAlignment="1">
      <alignment vertical="center" wrapText="1"/>
    </xf>
    <xf numFmtId="0" fontId="8" fillId="0" borderId="2" xfId="1" applyBorder="1" applyAlignment="1">
      <alignment horizontal="center" vertical="center"/>
    </xf>
    <xf numFmtId="0" fontId="11" fillId="14" borderId="1" xfId="0" applyFont="1" applyFill="1" applyBorder="1" applyAlignment="1">
      <alignment wrapText="1"/>
    </xf>
    <xf numFmtId="0" fontId="13" fillId="15" borderId="0" xfId="0" applyFont="1" applyFill="1"/>
    <xf numFmtId="0" fontId="20" fillId="15" borderId="0" xfId="0" applyFont="1" applyFill="1" applyAlignment="1">
      <alignment vertical="center"/>
    </xf>
    <xf numFmtId="0" fontId="1" fillId="10" borderId="0" xfId="0" applyFont="1" applyFill="1"/>
    <xf numFmtId="0" fontId="0" fillId="16" borderId="0" xfId="0" applyFill="1"/>
    <xf numFmtId="0" fontId="7" fillId="15" borderId="0" xfId="0" applyFont="1" applyFill="1"/>
    <xf numFmtId="0" fontId="6" fillId="15" borderId="0" xfId="0" applyFont="1" applyFill="1"/>
    <xf numFmtId="0" fontId="21" fillId="15" borderId="0" xfId="0" applyFont="1" applyFill="1"/>
    <xf numFmtId="0" fontId="7" fillId="17" borderId="0" xfId="0" applyFont="1" applyFill="1" applyAlignment="1">
      <alignment horizontal="left" vertical="center"/>
    </xf>
    <xf numFmtId="0" fontId="6" fillId="17" borderId="0" xfId="0" applyFont="1" applyFill="1"/>
    <xf numFmtId="0" fontId="1" fillId="3" borderId="0" xfId="0" applyFont="1" applyFill="1"/>
    <xf numFmtId="0" fontId="0" fillId="3" borderId="0" xfId="0" applyFill="1"/>
    <xf numFmtId="0" fontId="22" fillId="16" borderId="0" xfId="0" applyFont="1" applyFill="1"/>
    <xf numFmtId="164" fontId="22" fillId="16" borderId="0" xfId="0" applyNumberFormat="1" applyFont="1" applyFill="1"/>
    <xf numFmtId="14" fontId="22" fillId="16" borderId="0" xfId="0" applyNumberFormat="1" applyFont="1" applyFill="1"/>
    <xf numFmtId="0" fontId="7" fillId="10" borderId="0" xfId="0" applyFont="1" applyFill="1"/>
    <xf numFmtId="0" fontId="7" fillId="15" borderId="0" xfId="0" applyFont="1" applyFill="1" applyAlignment="1">
      <alignment vertical="center"/>
    </xf>
    <xf numFmtId="0" fontId="0" fillId="15" borderId="0" xfId="0" applyFill="1"/>
    <xf numFmtId="0" fontId="0" fillId="0" borderId="0" xfId="0" applyAlignment="1">
      <alignment horizontal="left" wrapText="1"/>
    </xf>
    <xf numFmtId="0" fontId="2" fillId="0" borderId="0" xfId="0" applyFont="1" applyAlignment="1">
      <alignment horizontal="left" wrapText="1"/>
    </xf>
    <xf numFmtId="0" fontId="23" fillId="0" borderId="0" xfId="0" applyFont="1"/>
    <xf numFmtId="0" fontId="25" fillId="5" borderId="1" xfId="0" applyFont="1" applyFill="1" applyBorder="1" applyAlignment="1">
      <alignment horizontal="center" vertical="center" wrapText="1"/>
    </xf>
    <xf numFmtId="0" fontId="11" fillId="0" borderId="1" xfId="0" quotePrefix="1" applyFont="1" applyBorder="1" applyAlignment="1">
      <alignment horizontal="left" vertical="center" wrapText="1"/>
    </xf>
    <xf numFmtId="0" fontId="11" fillId="0" borderId="1" xfId="0" applyFont="1" applyBorder="1" applyAlignment="1">
      <alignment horizontal="left" vertical="center" wrapText="1"/>
    </xf>
    <xf numFmtId="0" fontId="0" fillId="0" borderId="0" xfId="0" applyAlignment="1">
      <alignment horizontal="center" vertical="center"/>
    </xf>
    <xf numFmtId="0" fontId="0" fillId="0" borderId="24" xfId="0" applyBorder="1" applyAlignment="1">
      <alignment horizontal="center" vertical="center"/>
    </xf>
    <xf numFmtId="0" fontId="0" fillId="0" borderId="22" xfId="0" applyBorder="1" applyAlignment="1">
      <alignment horizontal="center" vertical="center"/>
    </xf>
    <xf numFmtId="0" fontId="0" fillId="0" borderId="21" xfId="0" applyBorder="1" applyAlignment="1">
      <alignment horizontal="center" vertical="center"/>
    </xf>
    <xf numFmtId="0" fontId="11" fillId="0" borderId="23" xfId="0" applyFont="1" applyBorder="1" applyAlignment="1">
      <alignment horizontal="left" vertical="center" wrapText="1"/>
    </xf>
    <xf numFmtId="0" fontId="11" fillId="0" borderId="20" xfId="0" applyFont="1" applyBorder="1" applyAlignment="1">
      <alignment horizontal="left" vertical="center" wrapText="1"/>
    </xf>
    <xf numFmtId="0" fontId="12" fillId="0" borderId="23" xfId="0" applyFont="1" applyBorder="1" applyAlignment="1">
      <alignment horizontal="left" vertical="center" wrapText="1"/>
    </xf>
    <xf numFmtId="0" fontId="26" fillId="0" borderId="7" xfId="0" applyFont="1" applyBorder="1" applyAlignment="1">
      <alignment horizontal="center" vertical="center" wrapText="1"/>
    </xf>
    <xf numFmtId="0" fontId="26" fillId="0" borderId="8" xfId="0" applyFont="1" applyBorder="1" applyAlignment="1">
      <alignment horizontal="center" vertical="center" wrapText="1"/>
    </xf>
    <xf numFmtId="0" fontId="26" fillId="0" borderId="1" xfId="0" applyFont="1" applyBorder="1" applyAlignment="1">
      <alignment horizontal="center" vertical="center" wrapText="1"/>
    </xf>
    <xf numFmtId="0" fontId="26" fillId="0" borderId="18" xfId="0" applyFont="1" applyBorder="1" applyAlignment="1">
      <alignment horizontal="center" vertical="center" wrapText="1"/>
    </xf>
    <xf numFmtId="0" fontId="26" fillId="0" borderId="14" xfId="0" applyFont="1" applyBorder="1" applyAlignment="1">
      <alignment horizontal="center" vertical="center" wrapText="1"/>
    </xf>
    <xf numFmtId="0" fontId="27" fillId="0" borderId="0" xfId="0" applyFont="1" applyAlignment="1">
      <alignment horizontal="right"/>
    </xf>
    <xf numFmtId="0" fontId="12" fillId="13" borderId="26" xfId="0" applyFont="1" applyFill="1" applyBorder="1" applyAlignment="1">
      <alignment horizontal="center" vertical="center" wrapText="1"/>
    </xf>
    <xf numFmtId="0" fontId="12" fillId="13" borderId="26" xfId="0" applyFont="1" applyFill="1" applyBorder="1" applyAlignment="1">
      <alignment vertical="center" wrapText="1"/>
    </xf>
    <xf numFmtId="0" fontId="11" fillId="0" borderId="23" xfId="0" applyFont="1" applyBorder="1" applyAlignment="1">
      <alignment vertical="center" wrapText="1"/>
    </xf>
    <xf numFmtId="0" fontId="11" fillId="0" borderId="20" xfId="0" applyFont="1" applyBorder="1" applyAlignment="1">
      <alignment vertical="center" wrapText="1"/>
    </xf>
    <xf numFmtId="0" fontId="12" fillId="13" borderId="25" xfId="0" applyFont="1" applyFill="1" applyBorder="1" applyAlignment="1">
      <alignment horizontal="center" vertical="center" wrapText="1"/>
    </xf>
    <xf numFmtId="0" fontId="11" fillId="0" borderId="25" xfId="0" applyFont="1" applyBorder="1" applyAlignment="1">
      <alignment vertical="center" wrapText="1"/>
    </xf>
    <xf numFmtId="0" fontId="11" fillId="0" borderId="26" xfId="0" applyFont="1" applyBorder="1" applyAlignment="1">
      <alignment vertical="center" wrapText="1"/>
    </xf>
    <xf numFmtId="0" fontId="11" fillId="0" borderId="25" xfId="0" applyFont="1" applyBorder="1" applyAlignment="1">
      <alignment horizontal="center" vertical="center" wrapText="1"/>
    </xf>
    <xf numFmtId="0" fontId="11" fillId="0" borderId="26" xfId="0" applyFont="1" applyBorder="1" applyAlignment="1">
      <alignment horizontal="center" vertical="center" wrapText="1"/>
    </xf>
    <xf numFmtId="0" fontId="14" fillId="0" borderId="23" xfId="0" applyFont="1" applyBorder="1" applyAlignment="1">
      <alignment horizontal="left" vertical="center" wrapText="1"/>
    </xf>
    <xf numFmtId="0" fontId="14" fillId="0" borderId="20" xfId="0" applyFont="1" applyBorder="1" applyAlignment="1">
      <alignment horizontal="left" vertical="center" wrapText="1"/>
    </xf>
    <xf numFmtId="0" fontId="15" fillId="0" borderId="23" xfId="0" applyFont="1" applyBorder="1" applyAlignment="1">
      <alignment horizontal="left" vertical="center" wrapText="1"/>
    </xf>
    <xf numFmtId="0" fontId="15" fillId="14" borderId="23" xfId="0" applyFont="1" applyFill="1" applyBorder="1" applyAlignment="1">
      <alignment horizontal="left" vertical="center" wrapText="1"/>
    </xf>
    <xf numFmtId="0" fontId="14" fillId="14" borderId="20" xfId="0" applyFont="1" applyFill="1" applyBorder="1" applyAlignment="1">
      <alignment horizontal="left" vertical="center" wrapText="1"/>
    </xf>
    <xf numFmtId="0" fontId="11" fillId="0" borderId="2" xfId="0" quotePrefix="1" applyFont="1" applyBorder="1" applyAlignment="1">
      <alignment horizontal="left" vertical="center" wrapText="1"/>
    </xf>
    <xf numFmtId="0" fontId="12" fillId="13" borderId="27" xfId="0" applyFont="1" applyFill="1" applyBorder="1" applyAlignment="1">
      <alignment horizontal="center" vertical="center" wrapText="1"/>
    </xf>
    <xf numFmtId="0" fontId="12" fillId="13" borderId="23" xfId="0" applyFont="1" applyFill="1" applyBorder="1" applyAlignment="1">
      <alignment horizontal="center" vertical="center" wrapText="1"/>
    </xf>
    <xf numFmtId="0" fontId="11" fillId="0" borderId="28" xfId="0" quotePrefix="1" applyFont="1" applyBorder="1" applyAlignment="1">
      <alignment horizontal="left" vertical="center" wrapText="1"/>
    </xf>
    <xf numFmtId="0" fontId="11" fillId="0" borderId="29" xfId="0" quotePrefix="1" applyFont="1" applyBorder="1" applyAlignment="1">
      <alignment horizontal="left" vertical="center" wrapText="1"/>
    </xf>
    <xf numFmtId="0" fontId="11" fillId="0" borderId="25" xfId="0" applyFont="1" applyBorder="1" applyAlignment="1">
      <alignment horizontal="left" vertical="center" wrapText="1"/>
    </xf>
    <xf numFmtId="0" fontId="11" fillId="0" borderId="26" xfId="0" applyFont="1" applyBorder="1" applyAlignment="1">
      <alignment horizontal="left" vertical="center" wrapText="1"/>
    </xf>
    <xf numFmtId="0" fontId="11" fillId="14" borderId="2" xfId="0" quotePrefix="1" applyFont="1" applyFill="1" applyBorder="1" applyAlignment="1">
      <alignment horizontal="left" vertical="center" wrapText="1"/>
    </xf>
    <xf numFmtId="0" fontId="11" fillId="14" borderId="28" xfId="0" quotePrefix="1" applyFont="1" applyFill="1" applyBorder="1" applyAlignment="1">
      <alignment horizontal="left" vertical="center" wrapText="1"/>
    </xf>
    <xf numFmtId="0" fontId="11" fillId="14" borderId="29" xfId="0" quotePrefix="1" applyFont="1" applyFill="1" applyBorder="1" applyAlignment="1">
      <alignment horizontal="left" vertical="center" wrapText="1"/>
    </xf>
    <xf numFmtId="0" fontId="11" fillId="0" borderId="30" xfId="0" applyFont="1" applyBorder="1" applyAlignment="1">
      <alignment horizontal="left" vertical="center" wrapText="1"/>
    </xf>
    <xf numFmtId="0" fontId="11" fillId="0" borderId="31" xfId="0" applyFont="1" applyBorder="1" applyAlignment="1">
      <alignment horizontal="left" vertical="center" wrapText="1"/>
    </xf>
    <xf numFmtId="0" fontId="11" fillId="0" borderId="32" xfId="0" applyFont="1" applyBorder="1" applyAlignment="1">
      <alignment horizontal="left" vertical="center" wrapText="1"/>
    </xf>
    <xf numFmtId="0" fontId="11" fillId="0" borderId="33" xfId="0" quotePrefix="1" applyFont="1" applyBorder="1" applyAlignment="1">
      <alignment horizontal="left" vertical="center" wrapText="1"/>
    </xf>
    <xf numFmtId="0" fontId="11" fillId="0" borderId="30" xfId="0" applyFont="1" applyBorder="1" applyAlignment="1">
      <alignment vertical="center" wrapText="1"/>
    </xf>
    <xf numFmtId="0" fontId="11" fillId="0" borderId="29" xfId="0" applyFont="1" applyBorder="1" applyAlignment="1">
      <alignment horizontal="left" vertical="center" wrapText="1"/>
    </xf>
    <xf numFmtId="0" fontId="11" fillId="0" borderId="33" xfId="0" applyFont="1" applyBorder="1" applyAlignment="1">
      <alignment horizontal="left" vertical="center" wrapText="1"/>
    </xf>
    <xf numFmtId="0" fontId="11" fillId="0" borderId="2" xfId="0" quotePrefix="1" applyFont="1" applyBorder="1" applyAlignment="1">
      <alignment vertical="center" wrapText="1"/>
    </xf>
    <xf numFmtId="0" fontId="11" fillId="0" borderId="31" xfId="0" applyFont="1" applyBorder="1" applyAlignment="1">
      <alignment vertical="center" wrapText="1"/>
    </xf>
    <xf numFmtId="0" fontId="11" fillId="0" borderId="32" xfId="0" applyFont="1" applyBorder="1" applyAlignment="1">
      <alignment vertical="center" wrapText="1"/>
    </xf>
    <xf numFmtId="0" fontId="11" fillId="0" borderId="29" xfId="0" applyFont="1" applyBorder="1" applyAlignment="1">
      <alignment vertical="center" wrapText="1"/>
    </xf>
    <xf numFmtId="0" fontId="11" fillId="0" borderId="34" xfId="0" quotePrefix="1" applyFont="1" applyBorder="1" applyAlignment="1">
      <alignment vertical="center" wrapText="1"/>
    </xf>
    <xf numFmtId="0" fontId="11" fillId="0" borderId="34" xfId="0" quotePrefix="1" applyFont="1" applyBorder="1" applyAlignment="1">
      <alignment horizontal="left" vertical="center" wrapText="1"/>
    </xf>
    <xf numFmtId="0" fontId="11" fillId="0" borderId="33" xfId="0" applyFont="1" applyBorder="1" applyAlignment="1">
      <alignment vertical="center" wrapText="1"/>
    </xf>
    <xf numFmtId="0" fontId="11" fillId="0" borderId="28" xfId="0" applyFont="1" applyBorder="1" applyAlignment="1">
      <alignment horizontal="left" vertical="center" wrapText="1"/>
    </xf>
    <xf numFmtId="0" fontId="11" fillId="0" borderId="35" xfId="0" applyFont="1" applyBorder="1" applyAlignment="1">
      <alignment vertical="center" wrapText="1"/>
    </xf>
    <xf numFmtId="0" fontId="11" fillId="0" borderId="28" xfId="0" applyFont="1" applyBorder="1" applyAlignment="1">
      <alignment vertical="center" wrapText="1"/>
    </xf>
    <xf numFmtId="0" fontId="11" fillId="0" borderId="31" xfId="0" applyFont="1" applyBorder="1" applyAlignment="1">
      <alignment horizontal="center" vertical="center" wrapText="1"/>
    </xf>
    <xf numFmtId="0" fontId="11" fillId="0" borderId="35" xfId="0" applyFont="1" applyBorder="1" applyAlignment="1">
      <alignment vertical="top" wrapText="1"/>
    </xf>
    <xf numFmtId="0" fontId="11" fillId="0" borderId="36" xfId="0" applyFont="1" applyBorder="1" applyAlignment="1">
      <alignment horizontal="left" vertical="center" wrapText="1"/>
    </xf>
    <xf numFmtId="0" fontId="11" fillId="0" borderId="36" xfId="0" applyFont="1" applyBorder="1" applyAlignment="1">
      <alignment vertical="center" wrapText="1"/>
    </xf>
    <xf numFmtId="0" fontId="11" fillId="0" borderId="31" xfId="0" quotePrefix="1" applyFont="1" applyBorder="1" applyAlignment="1">
      <alignment horizontal="left" vertical="center" wrapText="1"/>
    </xf>
    <xf numFmtId="0" fontId="11" fillId="0" borderId="36" xfId="0" quotePrefix="1" applyFont="1" applyBorder="1" applyAlignment="1">
      <alignment horizontal="left" vertical="center" wrapText="1"/>
    </xf>
    <xf numFmtId="0" fontId="0" fillId="0" borderId="7" xfId="0" applyBorder="1" applyAlignment="1">
      <alignment vertical="center" wrapText="1"/>
    </xf>
    <xf numFmtId="0" fontId="0" fillId="0" borderId="9" xfId="0" applyBorder="1" applyAlignment="1">
      <alignment vertical="center" wrapText="1"/>
    </xf>
    <xf numFmtId="0" fontId="8" fillId="0" borderId="7" xfId="1" applyBorder="1"/>
    <xf numFmtId="0" fontId="8" fillId="0" borderId="7" xfId="1" applyBorder="1" applyAlignment="1">
      <alignment vertical="center" wrapText="1"/>
    </xf>
    <xf numFmtId="0" fontId="8" fillId="0" borderId="9" xfId="1" applyBorder="1" applyAlignment="1">
      <alignment vertical="center" wrapText="1"/>
    </xf>
    <xf numFmtId="0" fontId="28" fillId="11" borderId="0" xfId="1" applyFont="1" applyFill="1" applyAlignment="1">
      <alignment horizontal="left" vertical="center"/>
    </xf>
    <xf numFmtId="0" fontId="7" fillId="15" borderId="0" xfId="0" applyFont="1" applyFill="1" applyAlignment="1">
      <alignment horizontal="left" vertical="center"/>
    </xf>
    <xf numFmtId="0" fontId="12" fillId="13" borderId="1" xfId="0" applyFont="1" applyFill="1" applyBorder="1" applyAlignment="1">
      <alignment horizontal="center" vertical="center" wrapText="1"/>
    </xf>
    <xf numFmtId="0" fontId="11" fillId="0" borderId="1" xfId="0" quotePrefix="1" applyFont="1" applyBorder="1" applyAlignment="1">
      <alignment horizontal="left" vertical="center" wrapText="1"/>
    </xf>
    <xf numFmtId="0" fontId="11" fillId="0" borderId="1" xfId="0" applyFont="1" applyBorder="1" applyAlignment="1">
      <alignment horizontal="left" vertical="center" wrapText="1"/>
    </xf>
    <xf numFmtId="0" fontId="11" fillId="0" borderId="25" xfId="0" quotePrefix="1" applyFont="1" applyBorder="1" applyAlignment="1">
      <alignment horizontal="left" vertical="center" wrapText="1"/>
    </xf>
    <xf numFmtId="0" fontId="11" fillId="0" borderId="26" xfId="0" quotePrefix="1" applyFont="1" applyBorder="1" applyAlignment="1">
      <alignment horizontal="left" vertical="center" wrapText="1"/>
    </xf>
    <xf numFmtId="0" fontId="24" fillId="0" borderId="0" xfId="1" applyFont="1" applyAlignment="1">
      <alignment horizontal="center"/>
    </xf>
    <xf numFmtId="0" fontId="18" fillId="0" borderId="0" xfId="1" applyFont="1" applyAlignment="1">
      <alignment horizontal="center"/>
    </xf>
    <xf numFmtId="0" fontId="2" fillId="0" borderId="0" xfId="0" applyFont="1" applyAlignment="1">
      <alignment horizontal="left" wrapText="1"/>
    </xf>
    <xf numFmtId="0" fontId="1" fillId="3" borderId="3" xfId="0" applyFont="1" applyFill="1" applyBorder="1" applyAlignment="1">
      <alignment horizontal="left"/>
    </xf>
    <xf numFmtId="0" fontId="1" fillId="3" borderId="12" xfId="0" applyFont="1" applyFill="1" applyBorder="1" applyAlignment="1">
      <alignment horizontal="left"/>
    </xf>
    <xf numFmtId="0" fontId="2" fillId="7" borderId="16" xfId="0" applyFont="1" applyFill="1" applyBorder="1" applyAlignment="1">
      <alignment horizontal="center"/>
    </xf>
    <xf numFmtId="0" fontId="2" fillId="7" borderId="5" xfId="0" applyFont="1" applyFill="1" applyBorder="1" applyAlignment="1">
      <alignment horizontal="center"/>
    </xf>
    <xf numFmtId="0" fontId="2" fillId="7" borderId="6" xfId="0" applyFont="1" applyFill="1" applyBorder="1" applyAlignment="1">
      <alignment horizontal="center"/>
    </xf>
    <xf numFmtId="0" fontId="2" fillId="7" borderId="3" xfId="0" applyFont="1" applyFill="1" applyBorder="1" applyAlignment="1">
      <alignment horizontal="center"/>
    </xf>
    <xf numFmtId="0" fontId="2" fillId="7" borderId="4" xfId="0" applyFont="1" applyFill="1" applyBorder="1" applyAlignment="1">
      <alignment horizontal="center"/>
    </xf>
    <xf numFmtId="0" fontId="2" fillId="7" borderId="12" xfId="0" applyFont="1" applyFill="1" applyBorder="1" applyAlignment="1">
      <alignment horizontal="center"/>
    </xf>
    <xf numFmtId="0" fontId="11" fillId="0" borderId="17" xfId="0" quotePrefix="1" applyFont="1" applyBorder="1" applyAlignment="1">
      <alignment horizontal="left" vertical="center" wrapText="1"/>
    </xf>
    <xf numFmtId="0" fontId="11" fillId="0" borderId="2" xfId="0" quotePrefix="1" applyFont="1" applyBorder="1" applyAlignment="1">
      <alignment horizontal="left" vertical="center" wrapText="1"/>
    </xf>
  </cellXfs>
  <cellStyles count="2">
    <cellStyle name="Hyperlink" xfId="1" builtinId="8"/>
    <cellStyle name="Normal" xfId="0" builtinId="0"/>
  </cellStyles>
  <dxfs count="20">
    <dxf>
      <font>
        <color rgb="FF00B050"/>
      </font>
    </dxf>
    <dxf>
      <font>
        <color theme="5"/>
      </font>
    </dxf>
    <dxf>
      <font>
        <color theme="6"/>
      </font>
    </dxf>
    <dxf>
      <font>
        <color theme="4"/>
      </font>
    </dxf>
    <dxf>
      <font>
        <color rgb="FF00B050"/>
      </font>
    </dxf>
    <dxf>
      <font>
        <color theme="5"/>
      </font>
    </dxf>
    <dxf>
      <font>
        <color rgb="FF92D050"/>
      </font>
    </dxf>
    <dxf>
      <font>
        <color rgb="FFFF0000"/>
      </font>
    </dxf>
    <dxf>
      <font>
        <color rgb="FFFF0000"/>
      </font>
    </dxf>
    <dxf>
      <fill>
        <patternFill>
          <bgColor rgb="FF00B050"/>
        </patternFill>
      </fill>
    </dxf>
    <dxf>
      <fill>
        <patternFill>
          <bgColor theme="5" tint="0.39994506668294322"/>
        </patternFill>
      </fill>
    </dxf>
    <dxf>
      <fill>
        <patternFill>
          <bgColor theme="6" tint="0.39994506668294322"/>
        </patternFill>
      </fill>
    </dxf>
    <dxf>
      <fill>
        <patternFill>
          <bgColor theme="4" tint="0.39994506668294322"/>
        </patternFill>
      </fill>
    </dxf>
    <dxf>
      <fill>
        <patternFill>
          <bgColor rgb="FF00B050"/>
        </patternFill>
      </fill>
    </dxf>
    <dxf>
      <fill>
        <patternFill>
          <bgColor theme="5" tint="0.39994506668294322"/>
        </patternFill>
      </fill>
    </dxf>
    <dxf>
      <font>
        <color rgb="FF92D050"/>
      </font>
      <fill>
        <patternFill patternType="none">
          <bgColor auto="1"/>
        </patternFill>
      </fill>
    </dxf>
    <dxf>
      <font>
        <color rgb="FF92D050"/>
      </font>
    </dxf>
    <dxf>
      <font>
        <color rgb="FF92D050"/>
      </font>
      <fill>
        <patternFill patternType="none">
          <bgColor auto="1"/>
        </patternFill>
      </fill>
    </dxf>
    <dxf>
      <font>
        <color rgb="FFFF0000"/>
      </font>
    </dxf>
    <dxf>
      <font>
        <color rgb="FF92D050"/>
      </font>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calcChain" Target="calcChain.xml"/><Relationship Id="rId5" Type="http://schemas.openxmlformats.org/officeDocument/2006/relationships/worksheet" Target="worksheets/sheet5.xml"/><Relationship Id="rId61" Type="http://schemas.openxmlformats.org/officeDocument/2006/relationships/worksheet" Target="worksheets/sheet61.xml"/><Relationship Id="rId82" Type="http://schemas.openxmlformats.org/officeDocument/2006/relationships/customXml" Target="../customXml/item3.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customXml" Target="../customXml/item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pivotCacheDefinition" Target="pivotCache/pivotCacheDefinition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sharedStrings" Target="sharedStrings.xml"/><Relationship Id="rId81"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theme" Target="theme/theme1.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_rels/drawing10.xml.rels><?xml version="1.0" encoding="UTF-8" standalone="yes"?>
<Relationships xmlns="http://schemas.openxmlformats.org/package/2006/relationships"><Relationship Id="rId1" Type="http://schemas.openxmlformats.org/officeDocument/2006/relationships/image" Target="../media/image9.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3.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5.jpeg"/></Relationships>
</file>

<file path=xl/drawings/_rels/drawing17.xml.rels><?xml version="1.0" encoding="UTF-8" standalone="yes"?>
<Relationships xmlns="http://schemas.openxmlformats.org/package/2006/relationships"><Relationship Id="rId1" Type="http://schemas.openxmlformats.org/officeDocument/2006/relationships/image" Target="../media/image16.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7.jpeg"/></Relationships>
</file>

<file path=xl/drawings/_rels/drawing19.xml.rels><?xml version="1.0" encoding="UTF-8" standalone="yes"?>
<Relationships xmlns="http://schemas.openxmlformats.org/package/2006/relationships"><Relationship Id="rId1" Type="http://schemas.openxmlformats.org/officeDocument/2006/relationships/image" Target="../media/image18.png"/></Relationships>
</file>

<file path=xl/drawings/_rels/drawing20.xml.rels><?xml version="1.0" encoding="UTF-8" standalone="yes"?>
<Relationships xmlns="http://schemas.openxmlformats.org/package/2006/relationships"><Relationship Id="rId1" Type="http://schemas.openxmlformats.org/officeDocument/2006/relationships/image" Target="../media/image19.png"/></Relationships>
</file>

<file path=xl/drawings/_rels/drawing22.xml.rels><?xml version="1.0" encoding="UTF-8" standalone="yes"?>
<Relationships xmlns="http://schemas.openxmlformats.org/package/2006/relationships"><Relationship Id="rId1" Type="http://schemas.openxmlformats.org/officeDocument/2006/relationships/image" Target="../media/image20.png"/></Relationships>
</file>

<file path=xl/drawings/_rels/drawing23.xml.rels><?xml version="1.0" encoding="UTF-8" standalone="yes"?>
<Relationships xmlns="http://schemas.openxmlformats.org/package/2006/relationships"><Relationship Id="rId1" Type="http://schemas.openxmlformats.org/officeDocument/2006/relationships/image" Target="../media/image21.png"/></Relationships>
</file>

<file path=xl/drawings/_rels/drawing24.xml.rels><?xml version="1.0" encoding="UTF-8" standalone="yes"?>
<Relationships xmlns="http://schemas.openxmlformats.org/package/2006/relationships"><Relationship Id="rId1" Type="http://schemas.openxmlformats.org/officeDocument/2006/relationships/image" Target="../media/image22.png"/></Relationships>
</file>

<file path=xl/drawings/_rels/drawing25.xml.rels><?xml version="1.0" encoding="UTF-8" standalone="yes"?>
<Relationships xmlns="http://schemas.openxmlformats.org/package/2006/relationships"><Relationship Id="rId1" Type="http://schemas.openxmlformats.org/officeDocument/2006/relationships/image" Target="../media/image23.png"/></Relationships>
</file>

<file path=xl/drawings/_rels/drawing26.xml.rels><?xml version="1.0" encoding="UTF-8" standalone="yes"?>
<Relationships xmlns="http://schemas.openxmlformats.org/package/2006/relationships"><Relationship Id="rId1" Type="http://schemas.openxmlformats.org/officeDocument/2006/relationships/image" Target="../media/image24.png"/></Relationships>
</file>

<file path=xl/drawings/_rels/drawing27.xml.rels><?xml version="1.0" encoding="UTF-8" standalone="yes"?>
<Relationships xmlns="http://schemas.openxmlformats.org/package/2006/relationships"><Relationship Id="rId1" Type="http://schemas.openxmlformats.org/officeDocument/2006/relationships/image" Target="../media/image25.png"/></Relationships>
</file>

<file path=xl/drawings/_rels/drawing29.xml.rels><?xml version="1.0" encoding="UTF-8" standalone="yes"?>
<Relationships xmlns="http://schemas.openxmlformats.org/package/2006/relationships"><Relationship Id="rId1" Type="http://schemas.openxmlformats.org/officeDocument/2006/relationships/image" Target="../media/image26.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30.xml.rels><?xml version="1.0" encoding="UTF-8" standalone="yes"?>
<Relationships xmlns="http://schemas.openxmlformats.org/package/2006/relationships"><Relationship Id="rId1" Type="http://schemas.openxmlformats.org/officeDocument/2006/relationships/image" Target="../media/image27.png"/></Relationships>
</file>

<file path=xl/drawings/_rels/drawing31.xml.rels><?xml version="1.0" encoding="UTF-8" standalone="yes"?>
<Relationships xmlns="http://schemas.openxmlformats.org/package/2006/relationships"><Relationship Id="rId1" Type="http://schemas.openxmlformats.org/officeDocument/2006/relationships/image" Target="../media/image28.png"/></Relationships>
</file>

<file path=xl/drawings/_rels/drawing32.xml.rels><?xml version="1.0" encoding="UTF-8" standalone="yes"?>
<Relationships xmlns="http://schemas.openxmlformats.org/package/2006/relationships"><Relationship Id="rId1" Type="http://schemas.openxmlformats.org/officeDocument/2006/relationships/image" Target="../media/image29.png"/></Relationships>
</file>

<file path=xl/drawings/_rels/drawing33.xml.rels><?xml version="1.0" encoding="UTF-8" standalone="yes"?>
<Relationships xmlns="http://schemas.openxmlformats.org/package/2006/relationships"><Relationship Id="rId1" Type="http://schemas.openxmlformats.org/officeDocument/2006/relationships/image" Target="../media/image6.jpeg"/></Relationships>
</file>

<file path=xl/drawings/_rels/drawing34.xml.rels><?xml version="1.0" encoding="UTF-8" standalone="yes"?>
<Relationships xmlns="http://schemas.openxmlformats.org/package/2006/relationships"><Relationship Id="rId1" Type="http://schemas.openxmlformats.org/officeDocument/2006/relationships/image" Target="../media/image30.jpeg"/></Relationships>
</file>

<file path=xl/drawings/_rels/drawing35.xml.rels><?xml version="1.0" encoding="UTF-8" standalone="yes"?>
<Relationships xmlns="http://schemas.openxmlformats.org/package/2006/relationships"><Relationship Id="rId1" Type="http://schemas.openxmlformats.org/officeDocument/2006/relationships/image" Target="../media/image31.png"/></Relationships>
</file>

<file path=xl/drawings/_rels/drawing36.xml.rels><?xml version="1.0" encoding="UTF-8" standalone="yes"?>
<Relationships xmlns="http://schemas.openxmlformats.org/package/2006/relationships"><Relationship Id="rId1" Type="http://schemas.openxmlformats.org/officeDocument/2006/relationships/image" Target="../media/image32.jpeg"/></Relationships>
</file>

<file path=xl/drawings/_rels/drawing37.xml.rels><?xml version="1.0" encoding="UTF-8" standalone="yes"?>
<Relationships xmlns="http://schemas.openxmlformats.org/package/2006/relationships"><Relationship Id="rId1" Type="http://schemas.openxmlformats.org/officeDocument/2006/relationships/image" Target="../media/image33.png"/></Relationships>
</file>

<file path=xl/drawings/_rels/drawing38.xml.rels><?xml version="1.0" encoding="UTF-8" standalone="yes"?>
<Relationships xmlns="http://schemas.openxmlformats.org/package/2006/relationships"><Relationship Id="rId1" Type="http://schemas.openxmlformats.org/officeDocument/2006/relationships/image" Target="../media/image34.png"/></Relationships>
</file>

<file path=xl/drawings/_rels/drawing39.xml.rels><?xml version="1.0" encoding="UTF-8" standalone="yes"?>
<Relationships xmlns="http://schemas.openxmlformats.org/package/2006/relationships"><Relationship Id="rId1" Type="http://schemas.openxmlformats.org/officeDocument/2006/relationships/image" Target="../media/image35.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40.xml.rels><?xml version="1.0" encoding="UTF-8" standalone="yes"?>
<Relationships xmlns="http://schemas.openxmlformats.org/package/2006/relationships"><Relationship Id="rId1" Type="http://schemas.openxmlformats.org/officeDocument/2006/relationships/image" Target="../media/image36.png"/></Relationships>
</file>

<file path=xl/drawings/_rels/drawing41.xml.rels><?xml version="1.0" encoding="UTF-8" standalone="yes"?>
<Relationships xmlns="http://schemas.openxmlformats.org/package/2006/relationships"><Relationship Id="rId1" Type="http://schemas.openxmlformats.org/officeDocument/2006/relationships/image" Target="../media/image37.png"/></Relationships>
</file>

<file path=xl/drawings/_rels/drawing42.xml.rels><?xml version="1.0" encoding="UTF-8" standalone="yes"?>
<Relationships xmlns="http://schemas.openxmlformats.org/package/2006/relationships"><Relationship Id="rId1" Type="http://schemas.openxmlformats.org/officeDocument/2006/relationships/image" Target="../media/image38.png"/></Relationships>
</file>

<file path=xl/drawings/_rels/drawing43.xml.rels><?xml version="1.0" encoding="UTF-8" standalone="yes"?>
<Relationships xmlns="http://schemas.openxmlformats.org/package/2006/relationships"><Relationship Id="rId1" Type="http://schemas.openxmlformats.org/officeDocument/2006/relationships/image" Target="../media/image39.png"/></Relationships>
</file>

<file path=xl/drawings/_rels/drawing44.xml.rels><?xml version="1.0" encoding="UTF-8" standalone="yes"?>
<Relationships xmlns="http://schemas.openxmlformats.org/package/2006/relationships"><Relationship Id="rId1" Type="http://schemas.openxmlformats.org/officeDocument/2006/relationships/image" Target="../media/image17.jpeg"/></Relationships>
</file>

<file path=xl/drawings/_rels/drawing45.xml.rels><?xml version="1.0" encoding="UTF-8" standalone="yes"?>
<Relationships xmlns="http://schemas.openxmlformats.org/package/2006/relationships"><Relationship Id="rId1" Type="http://schemas.openxmlformats.org/officeDocument/2006/relationships/image" Target="../media/image40.jpeg"/></Relationships>
</file>

<file path=xl/drawings/_rels/drawing46.xml.rels><?xml version="1.0" encoding="UTF-8" standalone="yes"?>
<Relationships xmlns="http://schemas.openxmlformats.org/package/2006/relationships"><Relationship Id="rId1" Type="http://schemas.openxmlformats.org/officeDocument/2006/relationships/image" Target="../media/image41.png"/></Relationships>
</file>

<file path=xl/drawings/_rels/drawing47.xml.rels><?xml version="1.0" encoding="UTF-8" standalone="yes"?>
<Relationships xmlns="http://schemas.openxmlformats.org/package/2006/relationships"><Relationship Id="rId1" Type="http://schemas.openxmlformats.org/officeDocument/2006/relationships/image" Target="../media/image42.png"/></Relationships>
</file>

<file path=xl/drawings/_rels/drawing48.xml.rels><?xml version="1.0" encoding="UTF-8" standalone="yes"?>
<Relationships xmlns="http://schemas.openxmlformats.org/package/2006/relationships"><Relationship Id="rId1" Type="http://schemas.openxmlformats.org/officeDocument/2006/relationships/image" Target="../media/image43.png"/></Relationships>
</file>

<file path=xl/drawings/_rels/drawing49.xml.rels><?xml version="1.0" encoding="UTF-8" standalone="yes"?>
<Relationships xmlns="http://schemas.openxmlformats.org/package/2006/relationships"><Relationship Id="rId1" Type="http://schemas.openxmlformats.org/officeDocument/2006/relationships/image" Target="../media/image44.pn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_rels/drawing50.xml.rels><?xml version="1.0" encoding="UTF-8" standalone="yes"?>
<Relationships xmlns="http://schemas.openxmlformats.org/package/2006/relationships"><Relationship Id="rId1" Type="http://schemas.openxmlformats.org/officeDocument/2006/relationships/image" Target="../media/image45.png"/></Relationships>
</file>

<file path=xl/drawings/_rels/drawing51.xml.rels><?xml version="1.0" encoding="UTF-8" standalone="yes"?>
<Relationships xmlns="http://schemas.openxmlformats.org/package/2006/relationships"><Relationship Id="rId1" Type="http://schemas.openxmlformats.org/officeDocument/2006/relationships/image" Target="../media/image46.png"/></Relationships>
</file>

<file path=xl/drawings/_rels/drawing52.xml.rels><?xml version="1.0" encoding="UTF-8" standalone="yes"?>
<Relationships xmlns="http://schemas.openxmlformats.org/package/2006/relationships"><Relationship Id="rId1" Type="http://schemas.openxmlformats.org/officeDocument/2006/relationships/image" Target="../media/image47.png"/></Relationships>
</file>

<file path=xl/drawings/_rels/drawing53.xml.rels><?xml version="1.0" encoding="UTF-8" standalone="yes"?>
<Relationships xmlns="http://schemas.openxmlformats.org/package/2006/relationships"><Relationship Id="rId1" Type="http://schemas.openxmlformats.org/officeDocument/2006/relationships/image" Target="../media/image48.png"/></Relationships>
</file>

<file path=xl/drawings/_rels/drawing54.xml.rels><?xml version="1.0" encoding="UTF-8" standalone="yes"?>
<Relationships xmlns="http://schemas.openxmlformats.org/package/2006/relationships"><Relationship Id="rId1" Type="http://schemas.openxmlformats.org/officeDocument/2006/relationships/image" Target="../media/image49.png"/></Relationships>
</file>

<file path=xl/drawings/_rels/drawing55.xml.rels><?xml version="1.0" encoding="UTF-8" standalone="yes"?>
<Relationships xmlns="http://schemas.openxmlformats.org/package/2006/relationships"><Relationship Id="rId1" Type="http://schemas.openxmlformats.org/officeDocument/2006/relationships/image" Target="../media/image50.png"/></Relationships>
</file>

<file path=xl/drawings/_rels/drawing56.xml.rels><?xml version="1.0" encoding="UTF-8" standalone="yes"?>
<Relationships xmlns="http://schemas.openxmlformats.org/package/2006/relationships"><Relationship Id="rId2" Type="http://schemas.openxmlformats.org/officeDocument/2006/relationships/image" Target="../media/image52.jpeg"/><Relationship Id="rId1" Type="http://schemas.openxmlformats.org/officeDocument/2006/relationships/image" Target="../media/image51.jpeg"/></Relationships>
</file>

<file path=xl/drawings/_rels/drawing57.xml.rels><?xml version="1.0" encoding="UTF-8" standalone="yes"?>
<Relationships xmlns="http://schemas.openxmlformats.org/package/2006/relationships"><Relationship Id="rId1" Type="http://schemas.openxmlformats.org/officeDocument/2006/relationships/image" Target="../media/image53.png"/></Relationships>
</file>

<file path=xl/drawings/_rels/drawing58.xml.rels><?xml version="1.0" encoding="UTF-8" standalone="yes"?>
<Relationships xmlns="http://schemas.openxmlformats.org/package/2006/relationships"><Relationship Id="rId1" Type="http://schemas.openxmlformats.org/officeDocument/2006/relationships/image" Target="../media/image54.png"/></Relationships>
</file>

<file path=xl/drawings/_rels/drawing59.xml.rels><?xml version="1.0" encoding="UTF-8" standalone="yes"?>
<Relationships xmlns="http://schemas.openxmlformats.org/package/2006/relationships"><Relationship Id="rId1" Type="http://schemas.openxmlformats.org/officeDocument/2006/relationships/image" Target="../media/image55.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60.xml.rels><?xml version="1.0" encoding="UTF-8" standalone="yes"?>
<Relationships xmlns="http://schemas.openxmlformats.org/package/2006/relationships"><Relationship Id="rId1" Type="http://schemas.openxmlformats.org/officeDocument/2006/relationships/image" Target="../media/image56.png"/></Relationships>
</file>

<file path=xl/drawings/_rels/drawing61.xml.rels><?xml version="1.0" encoding="UTF-8" standalone="yes"?>
<Relationships xmlns="http://schemas.openxmlformats.org/package/2006/relationships"><Relationship Id="rId1" Type="http://schemas.openxmlformats.org/officeDocument/2006/relationships/image" Target="../media/image57.png"/></Relationships>
</file>

<file path=xl/drawings/_rels/drawing62.xml.rels><?xml version="1.0" encoding="UTF-8" standalone="yes"?>
<Relationships xmlns="http://schemas.openxmlformats.org/package/2006/relationships"><Relationship Id="rId1" Type="http://schemas.openxmlformats.org/officeDocument/2006/relationships/image" Target="../media/image58.png"/></Relationships>
</file>

<file path=xl/drawings/_rels/drawing63.xml.rels><?xml version="1.0" encoding="UTF-8" standalone="yes"?>
<Relationships xmlns="http://schemas.openxmlformats.org/package/2006/relationships"><Relationship Id="rId1" Type="http://schemas.openxmlformats.org/officeDocument/2006/relationships/image" Target="../media/image59.png"/></Relationships>
</file>

<file path=xl/drawings/_rels/drawing64.xml.rels><?xml version="1.0" encoding="UTF-8" standalone="yes"?>
<Relationships xmlns="http://schemas.openxmlformats.org/package/2006/relationships"><Relationship Id="rId1" Type="http://schemas.openxmlformats.org/officeDocument/2006/relationships/image" Target="../media/image60.png"/></Relationships>
</file>

<file path=xl/drawings/_rels/drawing65.xml.rels><?xml version="1.0" encoding="UTF-8" standalone="yes"?>
<Relationships xmlns="http://schemas.openxmlformats.org/package/2006/relationships"><Relationship Id="rId1" Type="http://schemas.openxmlformats.org/officeDocument/2006/relationships/image" Target="../media/image61.png"/></Relationships>
</file>

<file path=xl/drawings/_rels/drawing66.xml.rels><?xml version="1.0" encoding="UTF-8" standalone="yes"?>
<Relationships xmlns="http://schemas.openxmlformats.org/package/2006/relationships"><Relationship Id="rId1" Type="http://schemas.openxmlformats.org/officeDocument/2006/relationships/image" Target="../media/image62.png"/></Relationships>
</file>

<file path=xl/drawings/_rels/drawing67.xml.rels><?xml version="1.0" encoding="UTF-8" standalone="yes"?>
<Relationships xmlns="http://schemas.openxmlformats.org/package/2006/relationships"><Relationship Id="rId1" Type="http://schemas.openxmlformats.org/officeDocument/2006/relationships/image" Target="../media/image63.png"/></Relationships>
</file>

<file path=xl/drawings/_rels/drawing68.xml.rels><?xml version="1.0" encoding="UTF-8" standalone="yes"?>
<Relationships xmlns="http://schemas.openxmlformats.org/package/2006/relationships"><Relationship Id="rId1" Type="http://schemas.openxmlformats.org/officeDocument/2006/relationships/image" Target="../media/image15.jpeg"/></Relationships>
</file>

<file path=xl/drawings/_rels/drawing69.xml.rels><?xml version="1.0" encoding="UTF-8" standalone="yes"?>
<Relationships xmlns="http://schemas.openxmlformats.org/package/2006/relationships"><Relationship Id="rId1" Type="http://schemas.openxmlformats.org/officeDocument/2006/relationships/image" Target="../media/image64.png"/></Relationships>
</file>

<file path=xl/drawings/_rels/drawing7.xml.rels><?xml version="1.0" encoding="UTF-8" standalone="yes"?>
<Relationships xmlns="http://schemas.openxmlformats.org/package/2006/relationships"><Relationship Id="rId1" Type="http://schemas.openxmlformats.org/officeDocument/2006/relationships/image" Target="../media/image6.jpeg"/></Relationships>
</file>

<file path=xl/drawings/_rels/drawing70.xml.rels><?xml version="1.0" encoding="UTF-8" standalone="yes"?>
<Relationships xmlns="http://schemas.openxmlformats.org/package/2006/relationships"><Relationship Id="rId1" Type="http://schemas.openxmlformats.org/officeDocument/2006/relationships/image" Target="../media/image65.jpeg"/></Relationships>
</file>

<file path=xl/drawings/_rels/drawing8.xml.rels><?xml version="1.0" encoding="UTF-8" standalone="yes"?>
<Relationships xmlns="http://schemas.openxmlformats.org/package/2006/relationships"><Relationship Id="rId1" Type="http://schemas.openxmlformats.org/officeDocument/2006/relationships/image" Target="../media/image7.jpeg"/></Relationships>
</file>

<file path=xl/drawings/_rels/drawing9.xml.rels><?xml version="1.0" encoding="UTF-8" standalone="yes"?>
<Relationships xmlns="http://schemas.openxmlformats.org/package/2006/relationships"><Relationship Id="rId1" Type="http://schemas.openxmlformats.org/officeDocument/2006/relationships/image" Target="../media/image8.jpeg"/></Relationships>
</file>

<file path=xl/drawings/drawing1.xml><?xml version="1.0" encoding="utf-8"?>
<xdr:wsDr xmlns:xdr="http://schemas.openxmlformats.org/drawingml/2006/spreadsheetDrawing" xmlns:a="http://schemas.openxmlformats.org/drawingml/2006/main">
  <xdr:twoCellAnchor editAs="oneCell">
    <xdr:from>
      <xdr:col>1</xdr:col>
      <xdr:colOff>28575</xdr:colOff>
      <xdr:row>0</xdr:row>
      <xdr:rowOff>28575</xdr:rowOff>
    </xdr:from>
    <xdr:to>
      <xdr:col>2</xdr:col>
      <xdr:colOff>235645</xdr:colOff>
      <xdr:row>0</xdr:row>
      <xdr:rowOff>1245504</xdr:rowOff>
    </xdr:to>
    <xdr:pic>
      <xdr:nvPicPr>
        <xdr:cNvPr id="3" name="Picture 2" title="City of London Corporation logo">
          <a:extLst>
            <a:ext uri="{FF2B5EF4-FFF2-40B4-BE49-F238E27FC236}">
              <a16:creationId xmlns:a16="http://schemas.microsoft.com/office/drawing/2014/main" id="{2E46C3B1-179F-4F11-A368-E38C9DB89A3C}"/>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161925" y="28575"/>
          <a:ext cx="892870" cy="1216929"/>
        </a:xfrm>
        <a:prstGeom prst="rect">
          <a:avLst/>
        </a:prstGeom>
      </xdr:spPr>
    </xdr:pic>
    <xdr:clientData/>
  </xdr:twoCellAnchor>
  <xdr:twoCellAnchor>
    <xdr:from>
      <xdr:col>0</xdr:col>
      <xdr:colOff>113109</xdr:colOff>
      <xdr:row>45</xdr:row>
      <xdr:rowOff>154781</xdr:rowOff>
    </xdr:from>
    <xdr:to>
      <xdr:col>16</xdr:col>
      <xdr:colOff>619125</xdr:colOff>
      <xdr:row>48</xdr:row>
      <xdr:rowOff>47625</xdr:rowOff>
    </xdr:to>
    <xdr:sp macro="" textlink="">
      <xdr:nvSpPr>
        <xdr:cNvPr id="4" name="TextBox 3">
          <a:extLst>
            <a:ext uri="{FF2B5EF4-FFF2-40B4-BE49-F238E27FC236}">
              <a16:creationId xmlns:a16="http://schemas.microsoft.com/office/drawing/2014/main" id="{D865F365-AD55-A173-2B2B-85BF7071F12B}"/>
            </a:ext>
          </a:extLst>
        </xdr:cNvPr>
        <xdr:cNvSpPr txBox="1"/>
      </xdr:nvSpPr>
      <xdr:spPr>
        <a:xfrm>
          <a:off x="113109" y="9602391"/>
          <a:ext cx="11233547" cy="45839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The 'Database' worksheet is available for users to view a summary of all available measures. Users can click the corresponding 'M' number in column B to be taken directly to the detailed page of the measure.</a:t>
          </a:r>
        </a:p>
      </xdr:txBody>
    </xdr:sp>
    <xdr:clientData/>
  </xdr:twoCellAnchor>
  <xdr:twoCellAnchor>
    <xdr:from>
      <xdr:col>0</xdr:col>
      <xdr:colOff>125017</xdr:colOff>
      <xdr:row>21</xdr:row>
      <xdr:rowOff>23814</xdr:rowOff>
    </xdr:from>
    <xdr:to>
      <xdr:col>17</xdr:col>
      <xdr:colOff>619126</xdr:colOff>
      <xdr:row>31</xdr:row>
      <xdr:rowOff>95249</xdr:rowOff>
    </xdr:to>
    <xdr:sp macro="" textlink="">
      <xdr:nvSpPr>
        <xdr:cNvPr id="5" name="TextBox 4">
          <a:extLst>
            <a:ext uri="{FF2B5EF4-FFF2-40B4-BE49-F238E27FC236}">
              <a16:creationId xmlns:a16="http://schemas.microsoft.com/office/drawing/2014/main" id="{8E88111C-5364-0EE9-7C88-414AA5AFCE46}"/>
            </a:ext>
          </a:extLst>
        </xdr:cNvPr>
        <xdr:cNvSpPr txBox="1"/>
      </xdr:nvSpPr>
      <xdr:spPr>
        <a:xfrm>
          <a:off x="125017" y="5089924"/>
          <a:ext cx="11906250" cy="185737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a:t>1. Programme: </a:t>
          </a:r>
          <a:r>
            <a:rPr lang="en-GB" sz="1100"/>
            <a:t>Overarching programme to which measures are applicable </a:t>
          </a:r>
        </a:p>
        <a:p>
          <a:r>
            <a:rPr lang="en-GB" sz="1100" i="1"/>
            <a:t>(Buildings, Public Realm, Open Spaces)</a:t>
          </a:r>
        </a:p>
        <a:p>
          <a:r>
            <a:rPr lang="en-GB" sz="1100" b="1"/>
            <a:t>2. Archetype: </a:t>
          </a:r>
          <a:r>
            <a:rPr lang="en-GB" sz="1100"/>
            <a:t>More detailed archetype to which measures are applicable </a:t>
          </a:r>
        </a:p>
        <a:p>
          <a:r>
            <a:rPr lang="en-GB" sz="1100" i="1"/>
            <a:t>(Residential Building, Institutional/Commercial Building, Heritage Building, City Gardens, Churchyard, TfL Street, CoL Street, Civic Space, Publicly Accessible Private Land, Open Spaces)</a:t>
          </a:r>
        </a:p>
        <a:p>
          <a:r>
            <a:rPr lang="en-GB" sz="1100" b="1"/>
            <a:t>3. Component: </a:t>
          </a:r>
          <a:r>
            <a:rPr lang="en-GB" sz="1100"/>
            <a:t>Part of the building or space to which measures are applicable </a:t>
          </a:r>
        </a:p>
        <a:p>
          <a:r>
            <a:rPr lang="en-GB" sz="1100" i="1"/>
            <a:t>(Roof, Envelope, Energy/Heating/Cooling, Street Interface, Underground Space, Hard Landscaping, Soft Landscaping, Shading and Outdoor Thermal Comfort, Street Furniture, Flood Protection, SuDS, Habitats, Water Efficiency/Irrigation, Underground Utilities)</a:t>
          </a:r>
        </a:p>
        <a:p>
          <a:r>
            <a:rPr lang="en-GB" sz="1100" b="1"/>
            <a:t>4. Climate Risk: </a:t>
          </a:r>
          <a:r>
            <a:rPr lang="en-GB" sz="1100"/>
            <a:t>Which climate risk the measure addresses </a:t>
          </a:r>
        </a:p>
        <a:p>
          <a:r>
            <a:rPr lang="en-GB" sz="1100" i="1"/>
            <a:t>(Flooding, Overheating, Water Stress, Biodiversity Loss, Pests and Diseases, Food/Trade/Infrastructure)</a:t>
          </a:r>
        </a:p>
      </xdr:txBody>
    </xdr:sp>
    <xdr:clientData/>
  </xdr:twoCellAnchor>
  <xdr:twoCellAnchor>
    <xdr:from>
      <xdr:col>0</xdr:col>
      <xdr:colOff>83343</xdr:colOff>
      <xdr:row>35</xdr:row>
      <xdr:rowOff>172639</xdr:rowOff>
    </xdr:from>
    <xdr:to>
      <xdr:col>20</xdr:col>
      <xdr:colOff>11905</xdr:colOff>
      <xdr:row>39</xdr:row>
      <xdr:rowOff>11905</xdr:rowOff>
    </xdr:to>
    <xdr:sp macro="" textlink="">
      <xdr:nvSpPr>
        <xdr:cNvPr id="6" name="TextBox 5">
          <a:extLst>
            <a:ext uri="{FF2B5EF4-FFF2-40B4-BE49-F238E27FC236}">
              <a16:creationId xmlns:a16="http://schemas.microsoft.com/office/drawing/2014/main" id="{1A3979D1-2DB6-F0E3-C6B5-5D346B98139F}"/>
            </a:ext>
          </a:extLst>
        </xdr:cNvPr>
        <xdr:cNvSpPr txBox="1"/>
      </xdr:nvSpPr>
      <xdr:spPr>
        <a:xfrm>
          <a:off x="83343" y="7786687"/>
          <a:ext cx="13394531" cy="55364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a:t>Database: </a:t>
          </a:r>
          <a:r>
            <a:rPr lang="en-GB" sz="1100"/>
            <a:t>This is the master list of all measures. It contains a short description of the measure, and then categorises each measure according to Programme, Archetype, Component and Climate Risk. Any changes to these four categories should take place only in the 'Database' worksheet, as other parts of the catalogue take information from this worksheet.</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4</xdr:col>
      <xdr:colOff>0</xdr:colOff>
      <xdr:row>7</xdr:row>
      <xdr:rowOff>756046</xdr:rowOff>
    </xdr:from>
    <xdr:to>
      <xdr:col>7</xdr:col>
      <xdr:colOff>0</xdr:colOff>
      <xdr:row>9</xdr:row>
      <xdr:rowOff>11905</xdr:rowOff>
    </xdr:to>
    <xdr:sp macro="" textlink="">
      <xdr:nvSpPr>
        <xdr:cNvPr id="2" name="TextBox 1">
          <a:extLst>
            <a:ext uri="{FF2B5EF4-FFF2-40B4-BE49-F238E27FC236}">
              <a16:creationId xmlns:a16="http://schemas.microsoft.com/office/drawing/2014/main" id="{FA7DDE9C-2ACD-D6B4-4303-210C5003B605}"/>
            </a:ext>
          </a:extLst>
        </xdr:cNvPr>
        <xdr:cNvSpPr txBox="1"/>
      </xdr:nvSpPr>
      <xdr:spPr>
        <a:xfrm>
          <a:off x="11650266" y="5018484"/>
          <a:ext cx="7762875" cy="151209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'£55-£65 per m3 stored volume (CIRIA, 2007)</a:t>
          </a:r>
        </a:p>
        <a:p>
          <a:r>
            <a:rPr lang="en-GB" sz="1100"/>
            <a:t>£74-£99 per m length (Stovin &amp; Swan 2007)</a:t>
          </a:r>
        </a:p>
        <a:p>
          <a:r>
            <a:rPr lang="en-GB" sz="1100"/>
            <a:t>£60 per m2 (Environment Agency, 2007)</a:t>
          </a:r>
        </a:p>
        <a:p>
          <a:endParaRPr lang="en-GB" sz="1100"/>
        </a:p>
        <a:p>
          <a:endParaRPr lang="en-GB" sz="1100"/>
        </a:p>
        <a:p>
          <a:r>
            <a:rPr lang="en-GB" sz="1100"/>
            <a:t>(p.12, DEFRA, Cost estimation for SUDS - summary of evidence)</a:t>
          </a:r>
        </a:p>
      </xdr:txBody>
    </xdr:sp>
    <xdr:clientData/>
  </xdr:twoCellAnchor>
  <xdr:twoCellAnchor>
    <xdr:from>
      <xdr:col>4</xdr:col>
      <xdr:colOff>17859</xdr:colOff>
      <xdr:row>9</xdr:row>
      <xdr:rowOff>-1</xdr:rowOff>
    </xdr:from>
    <xdr:to>
      <xdr:col>7</xdr:col>
      <xdr:colOff>0</xdr:colOff>
      <xdr:row>10</xdr:row>
      <xdr:rowOff>5953</xdr:rowOff>
    </xdr:to>
    <xdr:sp macro="" textlink="">
      <xdr:nvSpPr>
        <xdr:cNvPr id="3" name="TextBox 2">
          <a:extLst>
            <a:ext uri="{FF2B5EF4-FFF2-40B4-BE49-F238E27FC236}">
              <a16:creationId xmlns:a16="http://schemas.microsoft.com/office/drawing/2014/main" id="{24712403-F85B-91DF-BAEF-F0D931C491FC}"/>
            </a:ext>
          </a:extLst>
        </xdr:cNvPr>
        <xdr:cNvSpPr txBox="1"/>
      </xdr:nvSpPr>
      <xdr:spPr>
        <a:xfrm>
          <a:off x="11668125" y="6518672"/>
          <a:ext cx="7745016" cy="164306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'Regular maintenance required: </a:t>
          </a:r>
        </a:p>
        <a:p>
          <a:r>
            <a:rPr lang="en-GB" sz="1100"/>
            <a:t>- Regular inspection for signs of clogging</a:t>
          </a:r>
        </a:p>
        <a:p>
          <a:r>
            <a:rPr lang="en-GB" sz="1100"/>
            <a:t>- Removal of sediment from pre-treatment system</a:t>
          </a:r>
        </a:p>
        <a:p>
          <a:r>
            <a:rPr lang="en-GB" sz="1100"/>
            <a:t>- Removal and cleaning or replacement of void fill or geotextile</a:t>
          </a:r>
        </a:p>
      </xdr:txBody>
    </xdr:sp>
    <xdr:clientData/>
  </xdr:twoCellAnchor>
  <xdr:twoCellAnchor>
    <xdr:from>
      <xdr:col>4</xdr:col>
      <xdr:colOff>29764</xdr:colOff>
      <xdr:row>3</xdr:row>
      <xdr:rowOff>17858</xdr:rowOff>
    </xdr:from>
    <xdr:to>
      <xdr:col>5</xdr:col>
      <xdr:colOff>17858</xdr:colOff>
      <xdr:row>4</xdr:row>
      <xdr:rowOff>1000124</xdr:rowOff>
    </xdr:to>
    <xdr:sp macro="" textlink="">
      <xdr:nvSpPr>
        <xdr:cNvPr id="4" name="TextBox 3">
          <a:extLst>
            <a:ext uri="{FF2B5EF4-FFF2-40B4-BE49-F238E27FC236}">
              <a16:creationId xmlns:a16="http://schemas.microsoft.com/office/drawing/2014/main" id="{30F6619B-F16E-EEC4-16E4-1FF6FC089ED0}"/>
            </a:ext>
          </a:extLst>
        </xdr:cNvPr>
        <xdr:cNvSpPr txBox="1"/>
      </xdr:nvSpPr>
      <xdr:spPr>
        <a:xfrm>
          <a:off x="11680030" y="738187"/>
          <a:ext cx="3149203" cy="242292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1100" b="1"/>
            <a:t>Moorland Junior School, Sale</a:t>
          </a:r>
        </a:p>
        <a:p>
          <a:r>
            <a:rPr lang="en-GB" sz="1100"/>
            <a:t>A number of SuDS components were installed, including five rain gardens (130 m2), permeable paving, and an infiltration trench. The infiltration trench (10 m x 1 m x 1 m) collects surface water from an adjacent paved area and rainwater pipe.</a:t>
          </a:r>
        </a:p>
      </xdr:txBody>
    </xdr:sp>
    <xdr:clientData/>
  </xdr:twoCellAnchor>
  <xdr:twoCellAnchor>
    <xdr:from>
      <xdr:col>6</xdr:col>
      <xdr:colOff>11906</xdr:colOff>
      <xdr:row>4</xdr:row>
      <xdr:rowOff>994171</xdr:rowOff>
    </xdr:from>
    <xdr:to>
      <xdr:col>7</xdr:col>
      <xdr:colOff>17859</xdr:colOff>
      <xdr:row>7</xdr:row>
      <xdr:rowOff>5953</xdr:rowOff>
    </xdr:to>
    <xdr:sp macro="" textlink="">
      <xdr:nvSpPr>
        <xdr:cNvPr id="5" name="TextBox 4">
          <a:extLst>
            <a:ext uri="{FF2B5EF4-FFF2-40B4-BE49-F238E27FC236}">
              <a16:creationId xmlns:a16="http://schemas.microsoft.com/office/drawing/2014/main" id="{6DED5794-1F1A-575D-BF59-202A2E7B78AC}"/>
            </a:ext>
          </a:extLst>
        </xdr:cNvPr>
        <xdr:cNvSpPr txBox="1"/>
      </xdr:nvSpPr>
      <xdr:spPr>
        <a:xfrm>
          <a:off x="15698391" y="3155156"/>
          <a:ext cx="3732609" cy="142279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0" i="0">
              <a:solidFill>
                <a:schemeClr val="dk1"/>
              </a:solidFill>
              <a:effectLst/>
              <a:latin typeface="+mn-lt"/>
              <a:ea typeface="+mn-ea"/>
              <a:cs typeface="+mn-cs"/>
            </a:rPr>
            <a:t>• </a:t>
          </a:r>
          <a:r>
            <a:rPr lang="en-GB" sz="1100">
              <a:solidFill>
                <a:schemeClr val="dk1"/>
              </a:solidFill>
              <a:effectLst/>
              <a:latin typeface="+mn-lt"/>
              <a:ea typeface="+mn-ea"/>
              <a:cs typeface="+mn-cs"/>
            </a:rPr>
            <a:t>Surface water management </a:t>
          </a:r>
        </a:p>
        <a:p>
          <a:r>
            <a:rPr lang="en-GB" sz="1100" b="0" i="0">
              <a:solidFill>
                <a:schemeClr val="dk1"/>
              </a:solidFill>
              <a:effectLst/>
              <a:latin typeface="+mn-lt"/>
              <a:ea typeface="+mn-ea"/>
              <a:cs typeface="+mn-cs"/>
            </a:rPr>
            <a:t>• </a:t>
          </a:r>
          <a:r>
            <a:rPr lang="en-GB" sz="1100">
              <a:solidFill>
                <a:schemeClr val="dk1"/>
              </a:solidFill>
              <a:effectLst/>
              <a:latin typeface="+mn-lt"/>
              <a:ea typeface="+mn-ea"/>
              <a:cs typeface="+mn-cs"/>
            </a:rPr>
            <a:t>Enhancing biodiversity </a:t>
          </a:r>
        </a:p>
        <a:p>
          <a:r>
            <a:rPr lang="en-GB" sz="1100" b="0" i="0">
              <a:solidFill>
                <a:schemeClr val="dk1"/>
              </a:solidFill>
              <a:effectLst/>
              <a:latin typeface="+mn-lt"/>
              <a:ea typeface="+mn-ea"/>
              <a:cs typeface="+mn-cs"/>
            </a:rPr>
            <a:t>• </a:t>
          </a:r>
          <a:r>
            <a:rPr lang="en-GB" sz="1100">
              <a:solidFill>
                <a:schemeClr val="dk1"/>
              </a:solidFill>
              <a:effectLst/>
              <a:latin typeface="+mn-lt"/>
              <a:ea typeface="+mn-ea"/>
              <a:cs typeface="+mn-cs"/>
            </a:rPr>
            <a:t>Streetscape improvement </a:t>
          </a:r>
        </a:p>
        <a:p>
          <a:endParaRPr lang="en-GB" sz="1100"/>
        </a:p>
      </xdr:txBody>
    </xdr:sp>
    <xdr:clientData/>
  </xdr:twoCellAnchor>
  <xdr:twoCellAnchor editAs="oneCell">
    <xdr:from>
      <xdr:col>6</xdr:col>
      <xdr:colOff>59532</xdr:colOff>
      <xdr:row>3</xdr:row>
      <xdr:rowOff>119063</xdr:rowOff>
    </xdr:from>
    <xdr:to>
      <xdr:col>6</xdr:col>
      <xdr:colOff>3650910</xdr:colOff>
      <xdr:row>4</xdr:row>
      <xdr:rowOff>916782</xdr:rowOff>
    </xdr:to>
    <xdr:pic>
      <xdr:nvPicPr>
        <xdr:cNvPr id="6" name="Picture 5" descr="SUDS-web - Natural Course">
          <a:extLst>
            <a:ext uri="{FF2B5EF4-FFF2-40B4-BE49-F238E27FC236}">
              <a16:creationId xmlns:a16="http://schemas.microsoft.com/office/drawing/2014/main" id="{EAABBB48-9914-4C53-F7CE-3A3EEFAB605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763876" y="833438"/>
          <a:ext cx="3591378" cy="2238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4</xdr:col>
      <xdr:colOff>11906</xdr:colOff>
      <xdr:row>8</xdr:row>
      <xdr:rowOff>5953</xdr:rowOff>
    </xdr:from>
    <xdr:to>
      <xdr:col>6</xdr:col>
      <xdr:colOff>3720702</xdr:colOff>
      <xdr:row>9</xdr:row>
      <xdr:rowOff>5952</xdr:rowOff>
    </xdr:to>
    <xdr:sp macro="" textlink="">
      <xdr:nvSpPr>
        <xdr:cNvPr id="2" name="TextBox 1">
          <a:extLst>
            <a:ext uri="{FF2B5EF4-FFF2-40B4-BE49-F238E27FC236}">
              <a16:creationId xmlns:a16="http://schemas.microsoft.com/office/drawing/2014/main" id="{079DC5FE-9075-35BF-9C50-5E78C8EE72A5}"/>
            </a:ext>
          </a:extLst>
        </xdr:cNvPr>
        <xdr:cNvSpPr txBox="1"/>
      </xdr:nvSpPr>
      <xdr:spPr>
        <a:xfrm>
          <a:off x="11662172" y="5030391"/>
          <a:ext cx="7745015" cy="149423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n-GB" sz="1050"/>
            <a:t>'£15-£25 per m3 treated volume (CIRIA, 2007)</a:t>
          </a:r>
        </a:p>
        <a:p>
          <a:pPr algn="l"/>
          <a:endParaRPr lang="en-GB" sz="1050"/>
        </a:p>
        <a:p>
          <a:pPr algn="l"/>
          <a:r>
            <a:rPr lang="en-GB" sz="1050"/>
            <a:t>£80,000 per 5000m3 pond (£16 per m3) (SNIFFER, 2007)</a:t>
          </a:r>
        </a:p>
        <a:p>
          <a:pPr algn="l"/>
          <a:endParaRPr lang="en-GB" sz="1050"/>
        </a:p>
        <a:p>
          <a:pPr algn="l"/>
          <a:r>
            <a:rPr lang="en-GB" sz="1050"/>
            <a:t>(p.12, DEFRA, Cost estimation for SUDS - summary of evidence)</a:t>
          </a:r>
        </a:p>
      </xdr:txBody>
    </xdr:sp>
    <xdr:clientData/>
  </xdr:twoCellAnchor>
  <xdr:twoCellAnchor>
    <xdr:from>
      <xdr:col>4</xdr:col>
      <xdr:colOff>11906</xdr:colOff>
      <xdr:row>9</xdr:row>
      <xdr:rowOff>5952</xdr:rowOff>
    </xdr:from>
    <xdr:to>
      <xdr:col>7</xdr:col>
      <xdr:colOff>5953</xdr:colOff>
      <xdr:row>9</xdr:row>
      <xdr:rowOff>1607343</xdr:rowOff>
    </xdr:to>
    <xdr:sp macro="" textlink="">
      <xdr:nvSpPr>
        <xdr:cNvPr id="3" name="TextBox 2">
          <a:extLst>
            <a:ext uri="{FF2B5EF4-FFF2-40B4-BE49-F238E27FC236}">
              <a16:creationId xmlns:a16="http://schemas.microsoft.com/office/drawing/2014/main" id="{FAB8AAD7-C981-391B-8FF2-ECE7AF2D77BF}"/>
            </a:ext>
          </a:extLst>
        </xdr:cNvPr>
        <xdr:cNvSpPr txBox="1"/>
      </xdr:nvSpPr>
      <xdr:spPr>
        <a:xfrm>
          <a:off x="11662172" y="6524625"/>
          <a:ext cx="7756922" cy="160139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1050"/>
            <a:t>'Regular maintenance required: </a:t>
          </a:r>
        </a:p>
        <a:p>
          <a:r>
            <a:rPr lang="en-GB" sz="1050"/>
            <a:t>- Litter and debris removal and general landscape maintenance, e.g. mowing with soft landscaping.</a:t>
          </a:r>
        </a:p>
        <a:p>
          <a:r>
            <a:rPr lang="en-GB" sz="1050"/>
            <a:t>- Inlet/outlet cleaning</a:t>
          </a:r>
        </a:p>
        <a:p>
          <a:r>
            <a:rPr lang="en-GB" sz="1050"/>
            <a:t>- Sediment monitoring and removal when required.</a:t>
          </a:r>
        </a:p>
        <a:p>
          <a:r>
            <a:rPr lang="en-GB" sz="1050"/>
            <a:t>- Reseeding and repair of erosion</a:t>
          </a:r>
        </a:p>
      </xdr:txBody>
    </xdr:sp>
    <xdr:clientData/>
  </xdr:twoCellAnchor>
  <xdr:twoCellAnchor>
    <xdr:from>
      <xdr:col>4</xdr:col>
      <xdr:colOff>23811</xdr:colOff>
      <xdr:row>3</xdr:row>
      <xdr:rowOff>5952</xdr:rowOff>
    </xdr:from>
    <xdr:to>
      <xdr:col>4</xdr:col>
      <xdr:colOff>3161108</xdr:colOff>
      <xdr:row>5</xdr:row>
      <xdr:rowOff>5953</xdr:rowOff>
    </xdr:to>
    <xdr:sp macro="" textlink="">
      <xdr:nvSpPr>
        <xdr:cNvPr id="4" name="TextBox 3">
          <a:extLst>
            <a:ext uri="{FF2B5EF4-FFF2-40B4-BE49-F238E27FC236}">
              <a16:creationId xmlns:a16="http://schemas.microsoft.com/office/drawing/2014/main" id="{0E9A0D96-258A-2BFB-2DC8-5A4310057E5C}"/>
            </a:ext>
          </a:extLst>
        </xdr:cNvPr>
        <xdr:cNvSpPr txBox="1"/>
      </xdr:nvSpPr>
      <xdr:spPr>
        <a:xfrm>
          <a:off x="11674077" y="726281"/>
          <a:ext cx="3137297" cy="245864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050" b="1"/>
            <a:t>Hampstead Chain Catchpit, Hampstead Heath</a:t>
          </a:r>
        </a:p>
        <a:p>
          <a:r>
            <a:rPr lang="en-GB" sz="1050"/>
            <a:t>As part of the Hampstead Heath Ponds Project a new 'dry' detention basin was created within the western chain of ponds. Known as the Catchpit, it provides additional storage with a flow control holding back large quantities of water temporarily during a storm event. This helps to reduce the rate at which water moves through the cascade, slowing the flow, and giving more time for water in the system to drain away.</a:t>
          </a:r>
        </a:p>
      </xdr:txBody>
    </xdr:sp>
    <xdr:clientData/>
  </xdr:twoCellAnchor>
  <xdr:twoCellAnchor editAs="oneCell">
    <xdr:from>
      <xdr:col>6</xdr:col>
      <xdr:colOff>190499</xdr:colOff>
      <xdr:row>3</xdr:row>
      <xdr:rowOff>53579</xdr:rowOff>
    </xdr:from>
    <xdr:to>
      <xdr:col>6</xdr:col>
      <xdr:colOff>2372028</xdr:colOff>
      <xdr:row>4</xdr:row>
      <xdr:rowOff>975453</xdr:rowOff>
    </xdr:to>
    <xdr:pic>
      <xdr:nvPicPr>
        <xdr:cNvPr id="5" name="Picture 4" descr="Picture of Hamstead Chain Catchpit, Hamstead Heath">
          <a:extLst>
            <a:ext uri="{FF2B5EF4-FFF2-40B4-BE49-F238E27FC236}">
              <a16:creationId xmlns:a16="http://schemas.microsoft.com/office/drawing/2014/main" id="{344A4DB2-584B-35B4-1FA5-1DED96FC280D}"/>
            </a:ext>
          </a:extLst>
        </xdr:cNvPr>
        <xdr:cNvPicPr>
          <a:picLocks noChangeAspect="1"/>
        </xdr:cNvPicPr>
      </xdr:nvPicPr>
      <xdr:blipFill>
        <a:blip xmlns:r="http://schemas.openxmlformats.org/officeDocument/2006/relationships" r:embed="rId1"/>
        <a:stretch>
          <a:fillRect/>
        </a:stretch>
      </xdr:blipFill>
      <xdr:spPr>
        <a:xfrm>
          <a:off x="15876984" y="773908"/>
          <a:ext cx="2181529" cy="2362530"/>
        </a:xfrm>
        <a:prstGeom prst="rect">
          <a:avLst/>
        </a:prstGeom>
      </xdr:spPr>
    </xdr:pic>
    <xdr:clientData/>
  </xdr:twoCellAnchor>
  <xdr:twoCellAnchor>
    <xdr:from>
      <xdr:col>6</xdr:col>
      <xdr:colOff>5953</xdr:colOff>
      <xdr:row>5</xdr:row>
      <xdr:rowOff>17860</xdr:rowOff>
    </xdr:from>
    <xdr:to>
      <xdr:col>6</xdr:col>
      <xdr:colOff>3720703</xdr:colOff>
      <xdr:row>6</xdr:row>
      <xdr:rowOff>506016</xdr:rowOff>
    </xdr:to>
    <xdr:sp macro="" textlink="">
      <xdr:nvSpPr>
        <xdr:cNvPr id="6" name="TextBox 5">
          <a:extLst>
            <a:ext uri="{FF2B5EF4-FFF2-40B4-BE49-F238E27FC236}">
              <a16:creationId xmlns:a16="http://schemas.microsoft.com/office/drawing/2014/main" id="{2A69C0F0-9371-2BCE-7E27-51797E5A05DD}"/>
            </a:ext>
          </a:extLst>
        </xdr:cNvPr>
        <xdr:cNvSpPr txBox="1"/>
      </xdr:nvSpPr>
      <xdr:spPr>
        <a:xfrm>
          <a:off x="15692438" y="3196829"/>
          <a:ext cx="3714750" cy="105965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solidFill>
                <a:schemeClr val="dk1"/>
              </a:solidFill>
              <a:effectLst/>
              <a:latin typeface="+mn-lt"/>
              <a:ea typeface="+mn-ea"/>
              <a:cs typeface="+mn-cs"/>
            </a:rPr>
            <a:t>•Surface water management •Rainwater storage</a:t>
          </a:r>
        </a:p>
        <a:p>
          <a:r>
            <a:rPr lang="en-GB" sz="1100">
              <a:solidFill>
                <a:schemeClr val="dk1"/>
              </a:solidFill>
              <a:effectLst/>
              <a:latin typeface="+mn-lt"/>
              <a:ea typeface="+mn-ea"/>
              <a:cs typeface="+mn-cs"/>
            </a:rPr>
            <a:t>•Enhancing biodiversity •Urban heat island </a:t>
          </a:r>
        </a:p>
        <a:p>
          <a:r>
            <a:rPr lang="en-GB" sz="1100">
              <a:solidFill>
                <a:schemeClr val="dk1"/>
              </a:solidFill>
              <a:effectLst/>
              <a:latin typeface="+mn-lt"/>
              <a:ea typeface="+mn-ea"/>
              <a:cs typeface="+mn-cs"/>
            </a:rPr>
            <a:t>•Streetscape improvement •Health and Wellbeing </a:t>
          </a:r>
        </a:p>
        <a:p>
          <a:r>
            <a:rPr lang="en-GB" sz="1100">
              <a:solidFill>
                <a:schemeClr val="dk1"/>
              </a:solidFill>
              <a:effectLst/>
              <a:latin typeface="+mn-lt"/>
              <a:ea typeface="+mn-ea"/>
              <a:cs typeface="+mn-cs"/>
            </a:rPr>
            <a:t>•Amenity space </a:t>
          </a:r>
        </a:p>
        <a:p>
          <a:endParaRPr lang="en-GB" sz="11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4</xdr:col>
      <xdr:colOff>0</xdr:colOff>
      <xdr:row>8</xdr:row>
      <xdr:rowOff>11906</xdr:rowOff>
    </xdr:from>
    <xdr:to>
      <xdr:col>7</xdr:col>
      <xdr:colOff>0</xdr:colOff>
      <xdr:row>8</xdr:row>
      <xdr:rowOff>1482328</xdr:rowOff>
    </xdr:to>
    <xdr:sp macro="" textlink="">
      <xdr:nvSpPr>
        <xdr:cNvPr id="2" name="TextBox 1">
          <a:extLst>
            <a:ext uri="{FF2B5EF4-FFF2-40B4-BE49-F238E27FC236}">
              <a16:creationId xmlns:a16="http://schemas.microsoft.com/office/drawing/2014/main" id="{B1396F87-988C-6A43-586C-37F6949FE5E1}"/>
            </a:ext>
          </a:extLst>
        </xdr:cNvPr>
        <xdr:cNvSpPr txBox="1"/>
      </xdr:nvSpPr>
      <xdr:spPr>
        <a:xfrm>
          <a:off x="11650266" y="5036344"/>
          <a:ext cx="7762875" cy="147042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1100"/>
            <a:t>'More expensive to install  compared to traditional pavements. However, lifetime costing has been shown to be comparable with impermeable pavement materials.</a:t>
          </a:r>
        </a:p>
        <a:p>
          <a:r>
            <a:rPr lang="en-GB" sz="1100"/>
            <a:t>- Cost of bases for SuDS sub-base for use below impervious paving.</a:t>
          </a:r>
        </a:p>
        <a:p>
          <a:r>
            <a:rPr lang="en-GB" sz="1100"/>
            <a:t>- Cost of sub-base replacement system for SuDS paving (allows for water storage to be confined at shallow depth within the subbase layer).</a:t>
          </a:r>
        </a:p>
        <a:p>
          <a:r>
            <a:rPr lang="en-GB" sz="1100"/>
            <a:t>- Cost of pervious surfacing materials.</a:t>
          </a:r>
        </a:p>
      </xdr:txBody>
    </xdr:sp>
    <xdr:clientData/>
  </xdr:twoCellAnchor>
  <xdr:twoCellAnchor>
    <xdr:from>
      <xdr:col>4</xdr:col>
      <xdr:colOff>5953</xdr:colOff>
      <xdr:row>8</xdr:row>
      <xdr:rowOff>1482328</xdr:rowOff>
    </xdr:from>
    <xdr:to>
      <xdr:col>6</xdr:col>
      <xdr:colOff>3708795</xdr:colOff>
      <xdr:row>10</xdr:row>
      <xdr:rowOff>5953</xdr:rowOff>
    </xdr:to>
    <xdr:sp macro="" textlink="">
      <xdr:nvSpPr>
        <xdr:cNvPr id="3" name="TextBox 2">
          <a:extLst>
            <a:ext uri="{FF2B5EF4-FFF2-40B4-BE49-F238E27FC236}">
              <a16:creationId xmlns:a16="http://schemas.microsoft.com/office/drawing/2014/main" id="{415C1861-17C1-F425-7F2E-F669B08588C9}"/>
            </a:ext>
          </a:extLst>
        </xdr:cNvPr>
        <xdr:cNvSpPr txBox="1"/>
      </xdr:nvSpPr>
      <xdr:spPr>
        <a:xfrm>
          <a:off x="11656219" y="6506766"/>
          <a:ext cx="7739061" cy="165496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1100"/>
            <a:t>'- Regular inspection and maintenance to capture litter, weeds and ponding.</a:t>
          </a:r>
        </a:p>
        <a:p>
          <a:r>
            <a:rPr lang="en-GB" sz="1100"/>
            <a:t>- Regular cleaning should be employed, e.g. brush and suction cleaners or rotating brush cleaners</a:t>
          </a:r>
        </a:p>
        <a:p>
          <a:r>
            <a:rPr lang="en-GB" sz="1100"/>
            <a:t>- Declogging may be required with specialist equipment</a:t>
          </a:r>
        </a:p>
        <a:p>
          <a:r>
            <a:rPr lang="en-GB" sz="1100"/>
            <a:t>- Regular landscaping maintenance if required</a:t>
          </a:r>
        </a:p>
      </xdr:txBody>
    </xdr:sp>
    <xdr:clientData/>
  </xdr:twoCellAnchor>
  <xdr:twoCellAnchor>
    <xdr:from>
      <xdr:col>4</xdr:col>
      <xdr:colOff>0</xdr:colOff>
      <xdr:row>2</xdr:row>
      <xdr:rowOff>315515</xdr:rowOff>
    </xdr:from>
    <xdr:to>
      <xdr:col>4</xdr:col>
      <xdr:colOff>3143250</xdr:colOff>
      <xdr:row>5</xdr:row>
      <xdr:rowOff>0</xdr:rowOff>
    </xdr:to>
    <xdr:sp macro="" textlink="">
      <xdr:nvSpPr>
        <xdr:cNvPr id="4" name="TextBox 3">
          <a:extLst>
            <a:ext uri="{FF2B5EF4-FFF2-40B4-BE49-F238E27FC236}">
              <a16:creationId xmlns:a16="http://schemas.microsoft.com/office/drawing/2014/main" id="{5CA69277-F200-1373-4BE8-202AC6A33E7A}"/>
            </a:ext>
          </a:extLst>
        </xdr:cNvPr>
        <xdr:cNvSpPr txBox="1"/>
      </xdr:nvSpPr>
      <xdr:spPr>
        <a:xfrm>
          <a:off x="11650266" y="720328"/>
          <a:ext cx="3143250" cy="245864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n-GB" sz="1100" b="1"/>
            <a:t>Guildhall Complex, Basinghall Street</a:t>
          </a:r>
        </a:p>
        <a:p>
          <a:pPr algn="l"/>
          <a:r>
            <a:rPr lang="en-GB" sz="1100"/>
            <a:t>York stone paving  with joinery gaps has been used on the North-eastern corner of the Guildhall complex. The lack of in-fill between paving slabs allows surface water to permeate the ground, making this a form of permeable paving that still fits in with the areas conservation order.</a:t>
          </a:r>
        </a:p>
      </xdr:txBody>
    </xdr:sp>
    <xdr:clientData/>
  </xdr:twoCellAnchor>
  <xdr:twoCellAnchor editAs="oneCell">
    <xdr:from>
      <xdr:col>5</xdr:col>
      <xdr:colOff>648890</xdr:colOff>
      <xdr:row>3</xdr:row>
      <xdr:rowOff>23812</xdr:rowOff>
    </xdr:from>
    <xdr:to>
      <xdr:col>6</xdr:col>
      <xdr:colOff>3041311</xdr:colOff>
      <xdr:row>4</xdr:row>
      <xdr:rowOff>964738</xdr:rowOff>
    </xdr:to>
    <xdr:pic>
      <xdr:nvPicPr>
        <xdr:cNvPr id="5" name="Picture 4" descr="Image">
          <a:extLst>
            <a:ext uri="{FF2B5EF4-FFF2-40B4-BE49-F238E27FC236}">
              <a16:creationId xmlns:a16="http://schemas.microsoft.com/office/drawing/2014/main" id="{A59403E4-7943-23A8-99C7-744C9453CE0E}"/>
            </a:ext>
          </a:extLst>
        </xdr:cNvPr>
        <xdr:cNvPicPr>
          <a:picLocks noChangeAspect="1"/>
        </xdr:cNvPicPr>
      </xdr:nvPicPr>
      <xdr:blipFill>
        <a:blip xmlns:r="http://schemas.openxmlformats.org/officeDocument/2006/relationships" r:embed="rId1"/>
        <a:stretch>
          <a:fillRect/>
        </a:stretch>
      </xdr:blipFill>
      <xdr:spPr>
        <a:xfrm>
          <a:off x="15460265" y="744141"/>
          <a:ext cx="3267531" cy="2381582"/>
        </a:xfrm>
        <a:prstGeom prst="rect">
          <a:avLst/>
        </a:prstGeom>
      </xdr:spPr>
    </xdr:pic>
    <xdr:clientData/>
  </xdr:twoCellAnchor>
  <xdr:twoCellAnchor>
    <xdr:from>
      <xdr:col>6</xdr:col>
      <xdr:colOff>17859</xdr:colOff>
      <xdr:row>5</xdr:row>
      <xdr:rowOff>17859</xdr:rowOff>
    </xdr:from>
    <xdr:to>
      <xdr:col>7</xdr:col>
      <xdr:colOff>17859</xdr:colOff>
      <xdr:row>6</xdr:row>
      <xdr:rowOff>500062</xdr:rowOff>
    </xdr:to>
    <xdr:sp macro="" textlink="">
      <xdr:nvSpPr>
        <xdr:cNvPr id="6" name="TextBox 5">
          <a:extLst>
            <a:ext uri="{FF2B5EF4-FFF2-40B4-BE49-F238E27FC236}">
              <a16:creationId xmlns:a16="http://schemas.microsoft.com/office/drawing/2014/main" id="{86680383-B6C6-106A-9C16-E95E014260EC}"/>
            </a:ext>
          </a:extLst>
        </xdr:cNvPr>
        <xdr:cNvSpPr txBox="1"/>
      </xdr:nvSpPr>
      <xdr:spPr>
        <a:xfrm>
          <a:off x="15704344" y="3196828"/>
          <a:ext cx="3726656" cy="105370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solidFill>
                <a:schemeClr val="dk1"/>
              </a:solidFill>
              <a:effectLst/>
              <a:latin typeface="+mn-lt"/>
              <a:ea typeface="+mn-ea"/>
              <a:cs typeface="+mn-cs"/>
            </a:rPr>
            <a:t>•Surface water management </a:t>
          </a:r>
        </a:p>
        <a:p>
          <a:r>
            <a:rPr lang="en-GB" sz="1100">
              <a:solidFill>
                <a:schemeClr val="dk1"/>
              </a:solidFill>
              <a:effectLst/>
              <a:latin typeface="+mn-lt"/>
              <a:ea typeface="+mn-ea"/>
              <a:cs typeface="+mn-cs"/>
            </a:rPr>
            <a:t>•Rainwater storage</a:t>
          </a:r>
        </a:p>
        <a:p>
          <a:r>
            <a:rPr lang="en-GB" sz="1100">
              <a:solidFill>
                <a:schemeClr val="dk1"/>
              </a:solidFill>
              <a:effectLst/>
              <a:latin typeface="+mn-lt"/>
              <a:ea typeface="+mn-ea"/>
              <a:cs typeface="+mn-cs"/>
            </a:rPr>
            <a:t>•Streetscape improvement </a:t>
          </a:r>
        </a:p>
        <a:p>
          <a:endParaRPr lang="en-GB" sz="1100"/>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4</xdr:col>
      <xdr:colOff>17859</xdr:colOff>
      <xdr:row>8</xdr:row>
      <xdr:rowOff>23812</xdr:rowOff>
    </xdr:from>
    <xdr:to>
      <xdr:col>7</xdr:col>
      <xdr:colOff>11906</xdr:colOff>
      <xdr:row>8</xdr:row>
      <xdr:rowOff>1488281</xdr:rowOff>
    </xdr:to>
    <xdr:sp macro="" textlink="">
      <xdr:nvSpPr>
        <xdr:cNvPr id="2" name="TextBox 1">
          <a:extLst>
            <a:ext uri="{FF2B5EF4-FFF2-40B4-BE49-F238E27FC236}">
              <a16:creationId xmlns:a16="http://schemas.microsoft.com/office/drawing/2014/main" id="{681FF04D-32BB-2775-4ED5-AB8C6E2EF2D5}"/>
            </a:ext>
          </a:extLst>
        </xdr:cNvPr>
        <xdr:cNvSpPr txBox="1"/>
      </xdr:nvSpPr>
      <xdr:spPr>
        <a:xfrm>
          <a:off x="11668125" y="5048250"/>
          <a:ext cx="7756922" cy="146446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1100"/>
            <a:t>'- Costs of soakaway infiltration units, e.g. geocellular storage systems.</a:t>
          </a:r>
        </a:p>
        <a:p>
          <a:r>
            <a:rPr lang="en-GB" sz="1100"/>
            <a:t>- Excavation of pits or trenches and installation of soakaway units</a:t>
          </a:r>
        </a:p>
        <a:p>
          <a:r>
            <a:rPr lang="en-GB" sz="1100"/>
            <a:t>- Costs of base layer (e.g. shingle), filling and topsoil.</a:t>
          </a:r>
        </a:p>
      </xdr:txBody>
    </xdr:sp>
    <xdr:clientData/>
  </xdr:twoCellAnchor>
  <xdr:twoCellAnchor>
    <xdr:from>
      <xdr:col>4</xdr:col>
      <xdr:colOff>11906</xdr:colOff>
      <xdr:row>9</xdr:row>
      <xdr:rowOff>11905</xdr:rowOff>
    </xdr:from>
    <xdr:to>
      <xdr:col>7</xdr:col>
      <xdr:colOff>17859</xdr:colOff>
      <xdr:row>10</xdr:row>
      <xdr:rowOff>0</xdr:rowOff>
    </xdr:to>
    <xdr:sp macro="" textlink="">
      <xdr:nvSpPr>
        <xdr:cNvPr id="3" name="TextBox 2">
          <a:extLst>
            <a:ext uri="{FF2B5EF4-FFF2-40B4-BE49-F238E27FC236}">
              <a16:creationId xmlns:a16="http://schemas.microsoft.com/office/drawing/2014/main" id="{CC0AC405-EC62-5DA2-7231-150453B2228E}"/>
            </a:ext>
          </a:extLst>
        </xdr:cNvPr>
        <xdr:cNvSpPr txBox="1"/>
      </xdr:nvSpPr>
      <xdr:spPr>
        <a:xfrm>
          <a:off x="11662172" y="6530578"/>
          <a:ext cx="7768828" cy="162520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1100"/>
            <a:t>'Regular maintenance required: </a:t>
          </a:r>
        </a:p>
        <a:p>
          <a:r>
            <a:rPr lang="en-GB" sz="1100"/>
            <a:t>- Regular inspection for signs of clogging</a:t>
          </a:r>
        </a:p>
        <a:p>
          <a:r>
            <a:rPr lang="en-GB" sz="1100"/>
            <a:t>- Removal of sediment from pre-treatment system</a:t>
          </a:r>
        </a:p>
        <a:p>
          <a:r>
            <a:rPr lang="en-GB" sz="1100"/>
            <a:t>- Removal and cleaning or replacement of void fill or geotextile</a:t>
          </a:r>
        </a:p>
      </xdr:txBody>
    </xdr:sp>
    <xdr:clientData/>
  </xdr:twoCellAnchor>
  <xdr:twoCellAnchor>
    <xdr:from>
      <xdr:col>4</xdr:col>
      <xdr:colOff>5953</xdr:colOff>
      <xdr:row>3</xdr:row>
      <xdr:rowOff>5952</xdr:rowOff>
    </xdr:from>
    <xdr:to>
      <xdr:col>4</xdr:col>
      <xdr:colOff>3143250</xdr:colOff>
      <xdr:row>4</xdr:row>
      <xdr:rowOff>1006077</xdr:rowOff>
    </xdr:to>
    <xdr:sp macro="" textlink="">
      <xdr:nvSpPr>
        <xdr:cNvPr id="4" name="TextBox 3">
          <a:extLst>
            <a:ext uri="{FF2B5EF4-FFF2-40B4-BE49-F238E27FC236}">
              <a16:creationId xmlns:a16="http://schemas.microsoft.com/office/drawing/2014/main" id="{7F27C521-C3D4-25F9-DA09-2A4812A0240E}"/>
            </a:ext>
          </a:extLst>
        </xdr:cNvPr>
        <xdr:cNvSpPr txBox="1"/>
      </xdr:nvSpPr>
      <xdr:spPr>
        <a:xfrm>
          <a:off x="11656219" y="726281"/>
          <a:ext cx="3137297" cy="244078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1100" b="1"/>
            <a:t>Holborn Circus, City of London</a:t>
          </a:r>
        </a:p>
        <a:p>
          <a:pPr algn="l"/>
          <a:r>
            <a:rPr lang="en-GB" sz="1100"/>
            <a:t>Holborn Circus was comprehensively redesigned in 2014. These improvements included a soakaway to improve surface water infiltration.</a:t>
          </a:r>
        </a:p>
      </xdr:txBody>
    </xdr:sp>
    <xdr:clientData/>
  </xdr:twoCellAnchor>
  <xdr:twoCellAnchor>
    <xdr:from>
      <xdr:col>4</xdr:col>
      <xdr:colOff>35718</xdr:colOff>
      <xdr:row>9</xdr:row>
      <xdr:rowOff>-1</xdr:rowOff>
    </xdr:from>
    <xdr:to>
      <xdr:col>7</xdr:col>
      <xdr:colOff>11906</xdr:colOff>
      <xdr:row>9</xdr:row>
      <xdr:rowOff>1619249</xdr:rowOff>
    </xdr:to>
    <xdr:sp macro="" textlink="">
      <xdr:nvSpPr>
        <xdr:cNvPr id="5" name="TextBox 4">
          <a:extLst>
            <a:ext uri="{FF2B5EF4-FFF2-40B4-BE49-F238E27FC236}">
              <a16:creationId xmlns:a16="http://schemas.microsoft.com/office/drawing/2014/main" id="{C7015CE7-3A83-AAB8-92A1-D174B6025255}"/>
            </a:ext>
          </a:extLst>
        </xdr:cNvPr>
        <xdr:cNvSpPr txBox="1"/>
      </xdr:nvSpPr>
      <xdr:spPr>
        <a:xfrm>
          <a:off x="11685984" y="6518672"/>
          <a:ext cx="7739063" cy="16192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1100">
              <a:solidFill>
                <a:schemeClr val="dk1"/>
              </a:solidFill>
              <a:effectLst/>
              <a:latin typeface="+mn-lt"/>
              <a:ea typeface="+mn-ea"/>
              <a:cs typeface="+mn-cs"/>
            </a:rPr>
            <a:t>'Regular maintenance required: </a:t>
          </a:r>
          <a:endParaRPr lang="en-GB">
            <a:effectLst/>
          </a:endParaRPr>
        </a:p>
        <a:p>
          <a:r>
            <a:rPr lang="en-GB" sz="1100">
              <a:solidFill>
                <a:schemeClr val="dk1"/>
              </a:solidFill>
              <a:effectLst/>
              <a:latin typeface="+mn-lt"/>
              <a:ea typeface="+mn-ea"/>
              <a:cs typeface="+mn-cs"/>
            </a:rPr>
            <a:t>- Regular inspection for signs of clogging</a:t>
          </a:r>
          <a:endParaRPr lang="en-GB">
            <a:effectLst/>
          </a:endParaRPr>
        </a:p>
        <a:p>
          <a:r>
            <a:rPr lang="en-GB" sz="1100">
              <a:solidFill>
                <a:schemeClr val="dk1"/>
              </a:solidFill>
              <a:effectLst/>
              <a:latin typeface="+mn-lt"/>
              <a:ea typeface="+mn-ea"/>
              <a:cs typeface="+mn-cs"/>
            </a:rPr>
            <a:t>- Removal of sediment from pre-treatment system</a:t>
          </a:r>
          <a:endParaRPr lang="en-GB">
            <a:effectLst/>
          </a:endParaRPr>
        </a:p>
        <a:p>
          <a:r>
            <a:rPr lang="en-GB" sz="1100">
              <a:solidFill>
                <a:schemeClr val="dk1"/>
              </a:solidFill>
              <a:effectLst/>
              <a:latin typeface="+mn-lt"/>
              <a:ea typeface="+mn-ea"/>
              <a:cs typeface="+mn-cs"/>
            </a:rPr>
            <a:t>- Removal and cleaning or replacement of void fill or geotextile</a:t>
          </a:r>
          <a:endParaRPr lang="en-GB">
            <a:effectLst/>
          </a:endParaRPr>
        </a:p>
        <a:p>
          <a:endParaRPr lang="en-GB" sz="1100"/>
        </a:p>
      </xdr:txBody>
    </xdr:sp>
    <xdr:clientData/>
  </xdr:twoCellAnchor>
  <xdr:twoCellAnchor editAs="oneCell">
    <xdr:from>
      <xdr:col>5</xdr:col>
      <xdr:colOff>714375</xdr:colOff>
      <xdr:row>3</xdr:row>
      <xdr:rowOff>35719</xdr:rowOff>
    </xdr:from>
    <xdr:to>
      <xdr:col>6</xdr:col>
      <xdr:colOff>3002006</xdr:colOff>
      <xdr:row>4</xdr:row>
      <xdr:rowOff>967119</xdr:rowOff>
    </xdr:to>
    <xdr:pic>
      <xdr:nvPicPr>
        <xdr:cNvPr id="6" name="Picture 5" descr="Picture of Holborn Circus, City of London">
          <a:extLst>
            <a:ext uri="{FF2B5EF4-FFF2-40B4-BE49-F238E27FC236}">
              <a16:creationId xmlns:a16="http://schemas.microsoft.com/office/drawing/2014/main" id="{BD52E20D-3D93-4A70-6DE6-DAFCE4484A10}"/>
            </a:ext>
          </a:extLst>
        </xdr:cNvPr>
        <xdr:cNvPicPr>
          <a:picLocks noChangeAspect="1"/>
        </xdr:cNvPicPr>
      </xdr:nvPicPr>
      <xdr:blipFill>
        <a:blip xmlns:r="http://schemas.openxmlformats.org/officeDocument/2006/relationships" r:embed="rId1"/>
        <a:stretch>
          <a:fillRect/>
        </a:stretch>
      </xdr:blipFill>
      <xdr:spPr>
        <a:xfrm>
          <a:off x="15525750" y="756048"/>
          <a:ext cx="3162741" cy="2372056"/>
        </a:xfrm>
        <a:prstGeom prst="rect">
          <a:avLst/>
        </a:prstGeom>
      </xdr:spPr>
    </xdr:pic>
    <xdr:clientData/>
  </xdr:twoCellAnchor>
  <xdr:twoCellAnchor>
    <xdr:from>
      <xdr:col>6</xdr:col>
      <xdr:colOff>17860</xdr:colOff>
      <xdr:row>4</xdr:row>
      <xdr:rowOff>1000124</xdr:rowOff>
    </xdr:from>
    <xdr:to>
      <xdr:col>7</xdr:col>
      <xdr:colOff>11906</xdr:colOff>
      <xdr:row>6</xdr:row>
      <xdr:rowOff>506015</xdr:rowOff>
    </xdr:to>
    <xdr:sp macro="" textlink="">
      <xdr:nvSpPr>
        <xdr:cNvPr id="7" name="TextBox 6">
          <a:extLst>
            <a:ext uri="{FF2B5EF4-FFF2-40B4-BE49-F238E27FC236}">
              <a16:creationId xmlns:a16="http://schemas.microsoft.com/office/drawing/2014/main" id="{82805FFF-F2D8-6E99-2018-878CDC2333BD}"/>
            </a:ext>
          </a:extLst>
        </xdr:cNvPr>
        <xdr:cNvSpPr txBox="1"/>
      </xdr:nvSpPr>
      <xdr:spPr>
        <a:xfrm>
          <a:off x="15704345" y="3161109"/>
          <a:ext cx="3720702" cy="10953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solidFill>
                <a:schemeClr val="dk1"/>
              </a:solidFill>
              <a:effectLst/>
              <a:latin typeface="+mn-lt"/>
              <a:ea typeface="+mn-ea"/>
              <a:cs typeface="+mn-cs"/>
            </a:rPr>
            <a:t>•Surface water management</a:t>
          </a:r>
          <a:endParaRPr lang="en-GB" sz="1100"/>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3</xdr:col>
      <xdr:colOff>1000125</xdr:colOff>
      <xdr:row>8</xdr:row>
      <xdr:rowOff>0</xdr:rowOff>
    </xdr:from>
    <xdr:to>
      <xdr:col>6</xdr:col>
      <xdr:colOff>3720702</xdr:colOff>
      <xdr:row>8</xdr:row>
      <xdr:rowOff>1476375</xdr:rowOff>
    </xdr:to>
    <xdr:sp macro="" textlink="">
      <xdr:nvSpPr>
        <xdr:cNvPr id="2" name="TextBox 1">
          <a:extLst>
            <a:ext uri="{FF2B5EF4-FFF2-40B4-BE49-F238E27FC236}">
              <a16:creationId xmlns:a16="http://schemas.microsoft.com/office/drawing/2014/main" id="{BEF753C0-2B68-02F7-4A72-9F0FA1553BDB}"/>
            </a:ext>
          </a:extLst>
        </xdr:cNvPr>
        <xdr:cNvSpPr txBox="1"/>
      </xdr:nvSpPr>
      <xdr:spPr>
        <a:xfrm>
          <a:off x="11632406" y="5322094"/>
          <a:ext cx="7774781" cy="14763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1050"/>
            <a:t>'Swales are less expensive to build but use more space for infiltration and conveyance than planters, and can handle low to moderate flows of runoff.</a:t>
          </a:r>
        </a:p>
        <a:p>
          <a:r>
            <a:rPr lang="en-GB" sz="1050"/>
            <a:t>£10-£15 per m2 swale area (CIRIA, 2007)</a:t>
          </a:r>
        </a:p>
        <a:p>
          <a:r>
            <a:rPr lang="en-GB" sz="1050"/>
            <a:t>£18-£20 per m length using an excavator (Stovin &amp; Swan 2007)</a:t>
          </a:r>
        </a:p>
        <a:p>
          <a:r>
            <a:rPr lang="en-GB" sz="1050"/>
            <a:t>£12.5 per m2 (Environment Agency, 2007)</a:t>
          </a:r>
        </a:p>
        <a:p>
          <a:endParaRPr lang="en-GB" sz="1050"/>
        </a:p>
        <a:p>
          <a:r>
            <a:rPr lang="en-GB" sz="1050"/>
            <a:t>(p.12, DEFRA, Cost estimation for SUDS - summary of evidence)</a:t>
          </a:r>
        </a:p>
      </xdr:txBody>
    </xdr:sp>
    <xdr:clientData/>
  </xdr:twoCellAnchor>
  <xdr:twoCellAnchor>
    <xdr:from>
      <xdr:col>3</xdr:col>
      <xdr:colOff>1006078</xdr:colOff>
      <xdr:row>9</xdr:row>
      <xdr:rowOff>23812</xdr:rowOff>
    </xdr:from>
    <xdr:to>
      <xdr:col>7</xdr:col>
      <xdr:colOff>11906</xdr:colOff>
      <xdr:row>10</xdr:row>
      <xdr:rowOff>-1</xdr:rowOff>
    </xdr:to>
    <xdr:sp macro="" textlink="">
      <xdr:nvSpPr>
        <xdr:cNvPr id="3" name="TextBox 2">
          <a:extLst>
            <a:ext uri="{FF2B5EF4-FFF2-40B4-BE49-F238E27FC236}">
              <a16:creationId xmlns:a16="http://schemas.microsoft.com/office/drawing/2014/main" id="{4E2BE355-036F-8EC1-54C5-E7192748C107}"/>
            </a:ext>
          </a:extLst>
        </xdr:cNvPr>
        <xdr:cNvSpPr txBox="1"/>
      </xdr:nvSpPr>
      <xdr:spPr>
        <a:xfrm>
          <a:off x="11638359" y="6840141"/>
          <a:ext cx="7786688" cy="161329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1050"/>
            <a:t>'Maintenance can be incorporated into general landscape management.</a:t>
          </a:r>
        </a:p>
        <a:p>
          <a:r>
            <a:rPr lang="en-GB" sz="1050"/>
            <a:t>- Litter/debris removal</a:t>
          </a:r>
        </a:p>
        <a:p>
          <a:r>
            <a:rPr lang="en-GB" sz="1050"/>
            <a:t>- Grass cutting and removal of cuttings, management of vegetation and nuisance plants</a:t>
          </a:r>
        </a:p>
        <a:p>
          <a:r>
            <a:rPr lang="en-GB" sz="1050"/>
            <a:t>- Clearing of inlets, culverts and outlets from debris and sediment</a:t>
          </a:r>
        </a:p>
        <a:p>
          <a:r>
            <a:rPr lang="en-GB" sz="1050"/>
            <a:t>- Repair of eroded or damaged areas.</a:t>
          </a:r>
        </a:p>
        <a:p>
          <a:endParaRPr lang="en-GB" sz="1050"/>
        </a:p>
        <a:p>
          <a:r>
            <a:rPr lang="en-GB" sz="1050"/>
            <a:t>Maintain as part of drainage infrastructure. Inspect and clean once a year. Highways responsibility ~ £1000 per annum.</a:t>
          </a:r>
        </a:p>
      </xdr:txBody>
    </xdr:sp>
    <xdr:clientData/>
  </xdr:twoCellAnchor>
  <xdr:twoCellAnchor>
    <xdr:from>
      <xdr:col>4</xdr:col>
      <xdr:colOff>17859</xdr:colOff>
      <xdr:row>2</xdr:row>
      <xdr:rowOff>309562</xdr:rowOff>
    </xdr:from>
    <xdr:to>
      <xdr:col>5</xdr:col>
      <xdr:colOff>0</xdr:colOff>
      <xdr:row>4</xdr:row>
      <xdr:rowOff>1000124</xdr:rowOff>
    </xdr:to>
    <xdr:sp macro="" textlink="">
      <xdr:nvSpPr>
        <xdr:cNvPr id="4" name="TextBox 3">
          <a:extLst>
            <a:ext uri="{FF2B5EF4-FFF2-40B4-BE49-F238E27FC236}">
              <a16:creationId xmlns:a16="http://schemas.microsoft.com/office/drawing/2014/main" id="{F8EDB6D6-D548-172C-387C-91E90E725C8C}"/>
            </a:ext>
          </a:extLst>
        </xdr:cNvPr>
        <xdr:cNvSpPr txBox="1"/>
      </xdr:nvSpPr>
      <xdr:spPr>
        <a:xfrm>
          <a:off x="11668125" y="714375"/>
          <a:ext cx="3143250" cy="244673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1050" b="1"/>
            <a:t>Olympic Park, East London</a:t>
          </a:r>
        </a:p>
        <a:p>
          <a:r>
            <a:rPr lang="en-GB" sz="1050"/>
            <a:t>The park spans 250ha and has been designed to be protected against a 100-year return period rainfall event plus climate change and in some areas, ground was raised up to 9m. Several swales were installed across the park and pathways have been designed to manage drainage into the watercourse and the new wetland features. A number of stakeholders were involved in the design, and the project created new habitat features whilst offering significant flood risk benefits.</a:t>
          </a:r>
        </a:p>
      </xdr:txBody>
    </xdr:sp>
    <xdr:clientData/>
  </xdr:twoCellAnchor>
  <xdr:twoCellAnchor editAs="oneCell">
    <xdr:from>
      <xdr:col>5</xdr:col>
      <xdr:colOff>738187</xdr:colOff>
      <xdr:row>3</xdr:row>
      <xdr:rowOff>23813</xdr:rowOff>
    </xdr:from>
    <xdr:to>
      <xdr:col>6</xdr:col>
      <xdr:colOff>3006766</xdr:colOff>
      <xdr:row>4</xdr:row>
      <xdr:rowOff>955213</xdr:rowOff>
    </xdr:to>
    <xdr:pic>
      <xdr:nvPicPr>
        <xdr:cNvPr id="5" name="Picture 4" descr="Picture of Olympic Park, East London ">
          <a:extLst>
            <a:ext uri="{FF2B5EF4-FFF2-40B4-BE49-F238E27FC236}">
              <a16:creationId xmlns:a16="http://schemas.microsoft.com/office/drawing/2014/main" id="{03486DA0-6F5E-5775-2F8A-3428F7F20545}"/>
            </a:ext>
          </a:extLst>
        </xdr:cNvPr>
        <xdr:cNvPicPr>
          <a:picLocks noChangeAspect="1"/>
        </xdr:cNvPicPr>
      </xdr:nvPicPr>
      <xdr:blipFill>
        <a:blip xmlns:r="http://schemas.openxmlformats.org/officeDocument/2006/relationships" r:embed="rId1"/>
        <a:stretch>
          <a:fillRect/>
        </a:stretch>
      </xdr:blipFill>
      <xdr:spPr>
        <a:xfrm>
          <a:off x="15549562" y="744142"/>
          <a:ext cx="3143689" cy="2372056"/>
        </a:xfrm>
        <a:prstGeom prst="rect">
          <a:avLst/>
        </a:prstGeom>
      </xdr:spPr>
    </xdr:pic>
    <xdr:clientData/>
  </xdr:twoCellAnchor>
  <xdr:twoCellAnchor>
    <xdr:from>
      <xdr:col>6</xdr:col>
      <xdr:colOff>11907</xdr:colOff>
      <xdr:row>5</xdr:row>
      <xdr:rowOff>23812</xdr:rowOff>
    </xdr:from>
    <xdr:to>
      <xdr:col>7</xdr:col>
      <xdr:colOff>5953</xdr:colOff>
      <xdr:row>7</xdr:row>
      <xdr:rowOff>1190</xdr:rowOff>
    </xdr:to>
    <xdr:sp macro="" textlink="">
      <xdr:nvSpPr>
        <xdr:cNvPr id="6" name="TextBox 5">
          <a:extLst>
            <a:ext uri="{FF2B5EF4-FFF2-40B4-BE49-F238E27FC236}">
              <a16:creationId xmlns:a16="http://schemas.microsoft.com/office/drawing/2014/main" id="{64840CB5-989B-FAC7-BE3F-F632CCD5AA69}"/>
            </a:ext>
          </a:extLst>
        </xdr:cNvPr>
        <xdr:cNvSpPr txBox="1"/>
      </xdr:nvSpPr>
      <xdr:spPr>
        <a:xfrm>
          <a:off x="15698392" y="3202781"/>
          <a:ext cx="3720702" cy="110251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solidFill>
                <a:schemeClr val="dk1"/>
              </a:solidFill>
              <a:effectLst/>
              <a:latin typeface="+mn-lt"/>
              <a:ea typeface="+mn-ea"/>
              <a:cs typeface="+mn-cs"/>
            </a:rPr>
            <a:t>•Intercepting rainfall •Surface water management</a:t>
          </a:r>
        </a:p>
        <a:p>
          <a:r>
            <a:rPr lang="en-GB" sz="1100">
              <a:solidFill>
                <a:schemeClr val="dk1"/>
              </a:solidFill>
              <a:effectLst/>
              <a:latin typeface="+mn-lt"/>
              <a:ea typeface="+mn-ea"/>
              <a:cs typeface="+mn-cs"/>
            </a:rPr>
            <a:t>•Air quality improvement  •Rainwater storage</a:t>
          </a:r>
        </a:p>
        <a:p>
          <a:r>
            <a:rPr lang="en-GB" sz="1100">
              <a:solidFill>
                <a:schemeClr val="dk1"/>
              </a:solidFill>
              <a:effectLst/>
              <a:latin typeface="+mn-lt"/>
              <a:ea typeface="+mn-ea"/>
              <a:cs typeface="+mn-cs"/>
            </a:rPr>
            <a:t>•Enhancing biodiversity •Urban heat island </a:t>
          </a:r>
        </a:p>
        <a:p>
          <a:r>
            <a:rPr lang="en-GB" sz="1100">
              <a:solidFill>
                <a:schemeClr val="dk1"/>
              </a:solidFill>
              <a:effectLst/>
              <a:latin typeface="+mn-lt"/>
              <a:ea typeface="+mn-ea"/>
              <a:cs typeface="+mn-cs"/>
            </a:rPr>
            <a:t>•Carbon reduction •Streetscape improvement </a:t>
          </a:r>
        </a:p>
        <a:p>
          <a:r>
            <a:rPr lang="en-GB" sz="1100">
              <a:solidFill>
                <a:schemeClr val="dk1"/>
              </a:solidFill>
              <a:effectLst/>
              <a:latin typeface="+mn-lt"/>
              <a:ea typeface="+mn-ea"/>
              <a:cs typeface="+mn-cs"/>
            </a:rPr>
            <a:t>•Health and Wellbeing •Amenity space </a:t>
          </a:r>
        </a:p>
        <a:p>
          <a:endParaRPr lang="en-GB" sz="1100"/>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3</xdr:col>
      <xdr:colOff>1006078</xdr:colOff>
      <xdr:row>8</xdr:row>
      <xdr:rowOff>11905</xdr:rowOff>
    </xdr:from>
    <xdr:to>
      <xdr:col>7</xdr:col>
      <xdr:colOff>5953</xdr:colOff>
      <xdr:row>8</xdr:row>
      <xdr:rowOff>1482327</xdr:rowOff>
    </xdr:to>
    <xdr:sp macro="" textlink="">
      <xdr:nvSpPr>
        <xdr:cNvPr id="2" name="TextBox 1">
          <a:extLst>
            <a:ext uri="{FF2B5EF4-FFF2-40B4-BE49-F238E27FC236}">
              <a16:creationId xmlns:a16="http://schemas.microsoft.com/office/drawing/2014/main" id="{0E6E4032-0868-D712-76A9-76A80A9DA7E5}"/>
            </a:ext>
          </a:extLst>
        </xdr:cNvPr>
        <xdr:cNvSpPr txBox="1"/>
      </xdr:nvSpPr>
      <xdr:spPr>
        <a:xfrm>
          <a:off x="11638359" y="5197078"/>
          <a:ext cx="7780735" cy="147042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1050"/>
            <a:t>'- Costs associated with disconnection of downpipes (etc.) and diversion of drainage system to suitable watercourse.</a:t>
          </a:r>
        </a:p>
        <a:p>
          <a:r>
            <a:rPr lang="en-GB" sz="1050"/>
            <a:t>- Installation of suitable filtration/pollution mitigation/complementary SuDS measures.</a:t>
          </a:r>
        </a:p>
      </xdr:txBody>
    </xdr:sp>
    <xdr:clientData/>
  </xdr:twoCellAnchor>
  <xdr:twoCellAnchor>
    <xdr:from>
      <xdr:col>3</xdr:col>
      <xdr:colOff>1000125</xdr:colOff>
      <xdr:row>8</xdr:row>
      <xdr:rowOff>1458514</xdr:rowOff>
    </xdr:from>
    <xdr:to>
      <xdr:col>6</xdr:col>
      <xdr:colOff>3720702</xdr:colOff>
      <xdr:row>9</xdr:row>
      <xdr:rowOff>1619250</xdr:rowOff>
    </xdr:to>
    <xdr:sp macro="" textlink="">
      <xdr:nvSpPr>
        <xdr:cNvPr id="3" name="TextBox 2">
          <a:extLst>
            <a:ext uri="{FF2B5EF4-FFF2-40B4-BE49-F238E27FC236}">
              <a16:creationId xmlns:a16="http://schemas.microsoft.com/office/drawing/2014/main" id="{5FE96E2A-45BF-676E-990B-D73E9D325320}"/>
            </a:ext>
          </a:extLst>
        </xdr:cNvPr>
        <xdr:cNvSpPr txBox="1"/>
      </xdr:nvSpPr>
      <xdr:spPr>
        <a:xfrm>
          <a:off x="11632406" y="6643687"/>
          <a:ext cx="7774781" cy="165496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1050"/>
            <a:t>'- Option generally low-cost, requiring maintenance of the drainage systems that convey water to the watercourse. Comparable to typical drainage solutions.</a:t>
          </a:r>
        </a:p>
        <a:p>
          <a:r>
            <a:rPr lang="en-GB" sz="1050"/>
            <a:t>- Litter and debris removal costs</a:t>
          </a:r>
        </a:p>
        <a:p>
          <a:r>
            <a:rPr lang="en-GB" sz="1050"/>
            <a:t>- Clearing of inlets</a:t>
          </a:r>
        </a:p>
      </xdr:txBody>
    </xdr:sp>
    <xdr:clientData/>
  </xdr:twoCellAnchor>
  <xdr:twoCellAnchor>
    <xdr:from>
      <xdr:col>4</xdr:col>
      <xdr:colOff>11906</xdr:colOff>
      <xdr:row>3</xdr:row>
      <xdr:rowOff>5952</xdr:rowOff>
    </xdr:from>
    <xdr:to>
      <xdr:col>5</xdr:col>
      <xdr:colOff>11906</xdr:colOff>
      <xdr:row>5</xdr:row>
      <xdr:rowOff>5953</xdr:rowOff>
    </xdr:to>
    <xdr:sp macro="" textlink="">
      <xdr:nvSpPr>
        <xdr:cNvPr id="4" name="TextBox 3">
          <a:extLst>
            <a:ext uri="{FF2B5EF4-FFF2-40B4-BE49-F238E27FC236}">
              <a16:creationId xmlns:a16="http://schemas.microsoft.com/office/drawing/2014/main" id="{9EB776DE-EA18-DAD3-5E9C-B8E6F756CDB0}"/>
            </a:ext>
          </a:extLst>
        </xdr:cNvPr>
        <xdr:cNvSpPr txBox="1"/>
      </xdr:nvSpPr>
      <xdr:spPr>
        <a:xfrm>
          <a:off x="11662172" y="726281"/>
          <a:ext cx="3161109" cy="245864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1050" b="1"/>
            <a:t>Seal House, 1 Swan Lane, City of London</a:t>
          </a:r>
        </a:p>
        <a:p>
          <a:r>
            <a:rPr lang="en-GB" sz="1050"/>
            <a:t>Planning approval for the redevelopment of Seal House was granted in 2019. It is proposed that surface water from the roof would discharge to the River Thames directly and areas at ground level would drain either unrestricted to the River Thames or to the combined sewer at greenfield runoff rate, with attenuation provided as necessary.</a:t>
          </a:r>
        </a:p>
      </xdr:txBody>
    </xdr:sp>
    <xdr:clientData/>
  </xdr:twoCellAnchor>
  <xdr:twoCellAnchor editAs="oneCell">
    <xdr:from>
      <xdr:col>5</xdr:col>
      <xdr:colOff>756046</xdr:colOff>
      <xdr:row>3</xdr:row>
      <xdr:rowOff>29765</xdr:rowOff>
    </xdr:from>
    <xdr:to>
      <xdr:col>6</xdr:col>
      <xdr:colOff>3015098</xdr:colOff>
      <xdr:row>4</xdr:row>
      <xdr:rowOff>942112</xdr:rowOff>
    </xdr:to>
    <xdr:pic>
      <xdr:nvPicPr>
        <xdr:cNvPr id="5" name="Picture 4" descr="Picture of Seal House, 1 Swan Lane, City of London">
          <a:extLst>
            <a:ext uri="{FF2B5EF4-FFF2-40B4-BE49-F238E27FC236}">
              <a16:creationId xmlns:a16="http://schemas.microsoft.com/office/drawing/2014/main" id="{36E10071-2C93-F6CD-FC0A-12ABC8DB4934}"/>
            </a:ext>
          </a:extLst>
        </xdr:cNvPr>
        <xdr:cNvPicPr>
          <a:picLocks noChangeAspect="1"/>
        </xdr:cNvPicPr>
      </xdr:nvPicPr>
      <xdr:blipFill>
        <a:blip xmlns:r="http://schemas.openxmlformats.org/officeDocument/2006/relationships" r:embed="rId1"/>
        <a:stretch>
          <a:fillRect/>
        </a:stretch>
      </xdr:blipFill>
      <xdr:spPr>
        <a:xfrm>
          <a:off x="15567421" y="750094"/>
          <a:ext cx="3134162" cy="2353003"/>
        </a:xfrm>
        <a:prstGeom prst="rect">
          <a:avLst/>
        </a:prstGeom>
      </xdr:spPr>
    </xdr:pic>
    <xdr:clientData/>
  </xdr:twoCellAnchor>
  <xdr:twoCellAnchor>
    <xdr:from>
      <xdr:col>5</xdr:col>
      <xdr:colOff>863203</xdr:colOff>
      <xdr:row>4</xdr:row>
      <xdr:rowOff>1012031</xdr:rowOff>
    </xdr:from>
    <xdr:to>
      <xdr:col>6</xdr:col>
      <xdr:colOff>3720702</xdr:colOff>
      <xdr:row>7</xdr:row>
      <xdr:rowOff>17858</xdr:rowOff>
    </xdr:to>
    <xdr:sp macro="" textlink="">
      <xdr:nvSpPr>
        <xdr:cNvPr id="6" name="TextBox 5">
          <a:extLst>
            <a:ext uri="{FF2B5EF4-FFF2-40B4-BE49-F238E27FC236}">
              <a16:creationId xmlns:a16="http://schemas.microsoft.com/office/drawing/2014/main" id="{12EA7505-1643-333C-1292-0C37F9F343E4}"/>
            </a:ext>
          </a:extLst>
        </xdr:cNvPr>
        <xdr:cNvSpPr txBox="1"/>
      </xdr:nvSpPr>
      <xdr:spPr>
        <a:xfrm>
          <a:off x="15674578" y="3173016"/>
          <a:ext cx="3732609" cy="107751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1100">
              <a:solidFill>
                <a:schemeClr val="dk1"/>
              </a:solidFill>
              <a:effectLst/>
              <a:latin typeface="+mn-lt"/>
              <a:ea typeface="+mn-ea"/>
              <a:cs typeface="+mn-cs"/>
            </a:rPr>
            <a:t>•Surface water management </a:t>
          </a:r>
          <a:endParaRPr lang="en-GB" sz="1100"/>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4</xdr:col>
      <xdr:colOff>5954</xdr:colOff>
      <xdr:row>7</xdr:row>
      <xdr:rowOff>982263</xdr:rowOff>
    </xdr:from>
    <xdr:to>
      <xdr:col>7</xdr:col>
      <xdr:colOff>17859</xdr:colOff>
      <xdr:row>9</xdr:row>
      <xdr:rowOff>11905</xdr:rowOff>
    </xdr:to>
    <xdr:sp macro="" textlink="">
      <xdr:nvSpPr>
        <xdr:cNvPr id="2" name="TextBox 1">
          <a:extLst>
            <a:ext uri="{FF2B5EF4-FFF2-40B4-BE49-F238E27FC236}">
              <a16:creationId xmlns:a16="http://schemas.microsoft.com/office/drawing/2014/main" id="{76658F40-DDA4-04D4-7509-0F06E4C4AAE8}"/>
            </a:ext>
          </a:extLst>
        </xdr:cNvPr>
        <xdr:cNvSpPr txBox="1"/>
      </xdr:nvSpPr>
      <xdr:spPr>
        <a:xfrm>
          <a:off x="11656220" y="5262561"/>
          <a:ext cx="7774780" cy="150614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1050"/>
            <a:t>'Is an expensive solution to irrigation, up front costs for sensors and digital infrastructure. </a:t>
          </a:r>
        </a:p>
      </xdr:txBody>
    </xdr:sp>
    <xdr:clientData/>
  </xdr:twoCellAnchor>
  <xdr:twoCellAnchor>
    <xdr:from>
      <xdr:col>4</xdr:col>
      <xdr:colOff>0</xdr:colOff>
      <xdr:row>9</xdr:row>
      <xdr:rowOff>5952</xdr:rowOff>
    </xdr:from>
    <xdr:to>
      <xdr:col>6</xdr:col>
      <xdr:colOff>3714749</xdr:colOff>
      <xdr:row>10</xdr:row>
      <xdr:rowOff>5953</xdr:rowOff>
    </xdr:to>
    <xdr:sp macro="" textlink="">
      <xdr:nvSpPr>
        <xdr:cNvPr id="3" name="TextBox 2">
          <a:extLst>
            <a:ext uri="{FF2B5EF4-FFF2-40B4-BE49-F238E27FC236}">
              <a16:creationId xmlns:a16="http://schemas.microsoft.com/office/drawing/2014/main" id="{96EF464C-7ED0-CD66-03BB-3F30E340E379}"/>
            </a:ext>
          </a:extLst>
        </xdr:cNvPr>
        <xdr:cNvSpPr txBox="1"/>
      </xdr:nvSpPr>
      <xdr:spPr>
        <a:xfrm>
          <a:off x="11650266" y="6762750"/>
          <a:ext cx="7750968" cy="163710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1050"/>
            <a:t>'Requires regular maintenance to ensure sensors are transmitting information effectively and the programming of the controller is calibrated. </a:t>
          </a:r>
        </a:p>
      </xdr:txBody>
    </xdr:sp>
    <xdr:clientData/>
  </xdr:twoCellAnchor>
  <xdr:twoCellAnchor>
    <xdr:from>
      <xdr:col>4</xdr:col>
      <xdr:colOff>23812</xdr:colOff>
      <xdr:row>3</xdr:row>
      <xdr:rowOff>5952</xdr:rowOff>
    </xdr:from>
    <xdr:to>
      <xdr:col>4</xdr:col>
      <xdr:colOff>3155156</xdr:colOff>
      <xdr:row>5</xdr:row>
      <xdr:rowOff>0</xdr:rowOff>
    </xdr:to>
    <xdr:sp macro="" textlink="">
      <xdr:nvSpPr>
        <xdr:cNvPr id="4" name="TextBox 3">
          <a:extLst>
            <a:ext uri="{FF2B5EF4-FFF2-40B4-BE49-F238E27FC236}">
              <a16:creationId xmlns:a16="http://schemas.microsoft.com/office/drawing/2014/main" id="{B0D42CAA-E2DD-118A-4348-7B5EF2DF0C90}"/>
            </a:ext>
          </a:extLst>
        </xdr:cNvPr>
        <xdr:cNvSpPr txBox="1"/>
      </xdr:nvSpPr>
      <xdr:spPr>
        <a:xfrm>
          <a:off x="11674078" y="726281"/>
          <a:ext cx="3131344" cy="245268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1100" b="1"/>
            <a:t>Finsbury Circus, City of London</a:t>
          </a:r>
        </a:p>
        <a:p>
          <a:r>
            <a:rPr lang="en-GB" sz="1100"/>
            <a:t>One of the City's largest open public spaces, the garden is being re-designed and replanted. To increase the resilience and sustainability of the site smart irrigation will be incorporated to utilise soil moisture data to help schedule watering and run times.</a:t>
          </a:r>
        </a:p>
      </xdr:txBody>
    </xdr:sp>
    <xdr:clientData/>
  </xdr:twoCellAnchor>
  <xdr:twoCellAnchor editAs="oneCell">
    <xdr:from>
      <xdr:col>5</xdr:col>
      <xdr:colOff>702469</xdr:colOff>
      <xdr:row>3</xdr:row>
      <xdr:rowOff>17859</xdr:rowOff>
    </xdr:from>
    <xdr:to>
      <xdr:col>6</xdr:col>
      <xdr:colOff>3024187</xdr:colOff>
      <xdr:row>4</xdr:row>
      <xdr:rowOff>974824</xdr:rowOff>
    </xdr:to>
    <xdr:pic>
      <xdr:nvPicPr>
        <xdr:cNvPr id="5" name="Picture 4" descr="Picture of Finsbury Circus, City of London&#10;">
          <a:extLst>
            <a:ext uri="{FF2B5EF4-FFF2-40B4-BE49-F238E27FC236}">
              <a16:creationId xmlns:a16="http://schemas.microsoft.com/office/drawing/2014/main" id="{D17517D3-32C7-F405-3370-BDCD5AF244E0}"/>
            </a:ext>
          </a:extLst>
        </xdr:cNvPr>
        <xdr:cNvPicPr>
          <a:picLocks noChangeAspect="1"/>
        </xdr:cNvPicPr>
      </xdr:nvPicPr>
      <xdr:blipFill>
        <a:blip xmlns:r="http://schemas.openxmlformats.org/officeDocument/2006/relationships" r:embed="rId1"/>
        <a:stretch>
          <a:fillRect/>
        </a:stretch>
      </xdr:blipFill>
      <xdr:spPr>
        <a:xfrm>
          <a:off x="15513844" y="738188"/>
          <a:ext cx="3196828" cy="2397621"/>
        </a:xfrm>
        <a:prstGeom prst="rect">
          <a:avLst/>
        </a:prstGeom>
      </xdr:spPr>
    </xdr:pic>
    <xdr:clientData/>
  </xdr:twoCellAnchor>
  <xdr:twoCellAnchor>
    <xdr:from>
      <xdr:col>6</xdr:col>
      <xdr:colOff>17859</xdr:colOff>
      <xdr:row>5</xdr:row>
      <xdr:rowOff>0</xdr:rowOff>
    </xdr:from>
    <xdr:to>
      <xdr:col>6</xdr:col>
      <xdr:colOff>3714749</xdr:colOff>
      <xdr:row>7</xdr:row>
      <xdr:rowOff>-1</xdr:rowOff>
    </xdr:to>
    <xdr:sp macro="" textlink="">
      <xdr:nvSpPr>
        <xdr:cNvPr id="6" name="TextBox 5">
          <a:extLst>
            <a:ext uri="{FF2B5EF4-FFF2-40B4-BE49-F238E27FC236}">
              <a16:creationId xmlns:a16="http://schemas.microsoft.com/office/drawing/2014/main" id="{B2436073-2219-5946-BA35-7100907F1789}"/>
            </a:ext>
          </a:extLst>
        </xdr:cNvPr>
        <xdr:cNvSpPr txBox="1"/>
      </xdr:nvSpPr>
      <xdr:spPr>
        <a:xfrm>
          <a:off x="15704344" y="3178969"/>
          <a:ext cx="3696890" cy="110132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solidFill>
                <a:schemeClr val="dk1"/>
              </a:solidFill>
              <a:effectLst/>
              <a:latin typeface="+mn-lt"/>
              <a:ea typeface="+mn-ea"/>
              <a:cs typeface="+mn-cs"/>
            </a:rPr>
            <a:t>•Enhancing biodiversity </a:t>
          </a:r>
        </a:p>
        <a:p>
          <a:r>
            <a:rPr lang="en-GB" sz="1100">
              <a:solidFill>
                <a:schemeClr val="dk1"/>
              </a:solidFill>
              <a:effectLst/>
              <a:latin typeface="+mn-lt"/>
              <a:ea typeface="+mn-ea"/>
              <a:cs typeface="+mn-cs"/>
            </a:rPr>
            <a:t>•Economic Savings </a:t>
          </a:r>
        </a:p>
        <a:p>
          <a:r>
            <a:rPr lang="en-GB" sz="1100">
              <a:solidFill>
                <a:schemeClr val="dk1"/>
              </a:solidFill>
              <a:effectLst/>
              <a:latin typeface="+mn-lt"/>
              <a:ea typeface="+mn-ea"/>
              <a:cs typeface="+mn-cs"/>
            </a:rPr>
            <a:t>•Energy consumption reduction</a:t>
          </a:r>
        </a:p>
        <a:p>
          <a:r>
            <a:rPr lang="en-GB" sz="1100">
              <a:solidFill>
                <a:schemeClr val="dk1"/>
              </a:solidFill>
              <a:effectLst/>
              <a:latin typeface="+mn-lt"/>
              <a:ea typeface="+mn-ea"/>
              <a:cs typeface="+mn-cs"/>
            </a:rPr>
            <a:t>•Streetscape improvement </a:t>
          </a:r>
        </a:p>
        <a:p>
          <a:r>
            <a:rPr lang="en-GB" sz="1100">
              <a:solidFill>
                <a:schemeClr val="dk1"/>
              </a:solidFill>
              <a:effectLst/>
              <a:latin typeface="+mn-lt"/>
              <a:ea typeface="+mn-ea"/>
              <a:cs typeface="+mn-cs"/>
            </a:rPr>
            <a:t>•Amenity space </a:t>
          </a:r>
        </a:p>
        <a:p>
          <a:endParaRPr lang="en-GB" sz="1100"/>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4</xdr:col>
      <xdr:colOff>0</xdr:colOff>
      <xdr:row>8</xdr:row>
      <xdr:rowOff>0</xdr:rowOff>
    </xdr:from>
    <xdr:to>
      <xdr:col>6</xdr:col>
      <xdr:colOff>3720702</xdr:colOff>
      <xdr:row>8</xdr:row>
      <xdr:rowOff>1494234</xdr:rowOff>
    </xdr:to>
    <xdr:sp macro="" textlink="">
      <xdr:nvSpPr>
        <xdr:cNvPr id="2" name="TextBox 1">
          <a:extLst>
            <a:ext uri="{FF2B5EF4-FFF2-40B4-BE49-F238E27FC236}">
              <a16:creationId xmlns:a16="http://schemas.microsoft.com/office/drawing/2014/main" id="{11DF168B-E1FE-1505-113E-35050F902151}"/>
            </a:ext>
          </a:extLst>
        </xdr:cNvPr>
        <xdr:cNvSpPr txBox="1"/>
      </xdr:nvSpPr>
      <xdr:spPr>
        <a:xfrm>
          <a:off x="11650266" y="5322094"/>
          <a:ext cx="7756921" cy="149423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1000"/>
            <a:t>'- More costly than traditional roofs.</a:t>
          </a:r>
        </a:p>
        <a:p>
          <a:r>
            <a:rPr lang="en-GB" sz="1000"/>
            <a:t>- Replace existing mastic asphalt covering on existing concrete slab including insulation, vapour barrier, gravel topping, paviours, solar reflective paint, flashings, roof access hatches, pigeon nets and spikes, rainwater outlets and accessories: 2800m² £150/m²; extra over for green roof; substrate and planting: 950m² £37/m²; total price: £454,200, Rate £45.42/m²</a:t>
          </a:r>
        </a:p>
        <a:p>
          <a:endParaRPr lang="en-GB" sz="1000"/>
        </a:p>
        <a:p>
          <a:r>
            <a:rPr lang="en-GB" sz="1000"/>
            <a:t>Example 2 from Spon's Buildings Price book:  Green roof: 600m² rate £350/m²</a:t>
          </a:r>
        </a:p>
        <a:p>
          <a:endParaRPr lang="en-GB" sz="1000"/>
        </a:p>
        <a:p>
          <a:r>
            <a:rPr lang="en-GB" sz="1000"/>
            <a:t>(Pp. 101, Langdon, D. 2014)</a:t>
          </a:r>
        </a:p>
      </xdr:txBody>
    </xdr:sp>
    <xdr:clientData/>
  </xdr:twoCellAnchor>
  <xdr:twoCellAnchor>
    <xdr:from>
      <xdr:col>4</xdr:col>
      <xdr:colOff>0</xdr:colOff>
      <xdr:row>9</xdr:row>
      <xdr:rowOff>0</xdr:rowOff>
    </xdr:from>
    <xdr:to>
      <xdr:col>6</xdr:col>
      <xdr:colOff>3714749</xdr:colOff>
      <xdr:row>9</xdr:row>
      <xdr:rowOff>1619250</xdr:rowOff>
    </xdr:to>
    <xdr:sp macro="" textlink="">
      <xdr:nvSpPr>
        <xdr:cNvPr id="3" name="TextBox 2">
          <a:extLst>
            <a:ext uri="{FF2B5EF4-FFF2-40B4-BE49-F238E27FC236}">
              <a16:creationId xmlns:a16="http://schemas.microsoft.com/office/drawing/2014/main" id="{176AD2EF-C1E8-F036-2C44-2C86A60B8B8F}"/>
            </a:ext>
          </a:extLst>
        </xdr:cNvPr>
        <xdr:cNvSpPr txBox="1"/>
      </xdr:nvSpPr>
      <xdr:spPr>
        <a:xfrm>
          <a:off x="11650266" y="6816329"/>
          <a:ext cx="7750968" cy="16192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1050"/>
            <a:t>'- Irrigation is needed during establishment of vegetation for some roofs, although may be self sufficient afterwards.</a:t>
          </a:r>
        </a:p>
        <a:p>
          <a:r>
            <a:rPr lang="en-GB" sz="1050"/>
            <a:t>- Inspection for bare patches and replacement of plants will be required on a regular basis</a:t>
          </a:r>
        </a:p>
        <a:p>
          <a:r>
            <a:rPr lang="en-GB" sz="1050"/>
            <a:t>- Litter and debris removal may be required (depending on setting and use)</a:t>
          </a:r>
        </a:p>
      </xdr:txBody>
    </xdr:sp>
    <xdr:clientData/>
  </xdr:twoCellAnchor>
  <xdr:twoCellAnchor>
    <xdr:from>
      <xdr:col>4</xdr:col>
      <xdr:colOff>5953</xdr:colOff>
      <xdr:row>3</xdr:row>
      <xdr:rowOff>5952</xdr:rowOff>
    </xdr:from>
    <xdr:to>
      <xdr:col>5</xdr:col>
      <xdr:colOff>5953</xdr:colOff>
      <xdr:row>5</xdr:row>
      <xdr:rowOff>11906</xdr:rowOff>
    </xdr:to>
    <xdr:sp macro="" textlink="">
      <xdr:nvSpPr>
        <xdr:cNvPr id="4" name="TextBox 3">
          <a:extLst>
            <a:ext uri="{FF2B5EF4-FFF2-40B4-BE49-F238E27FC236}">
              <a16:creationId xmlns:a16="http://schemas.microsoft.com/office/drawing/2014/main" id="{683AB8DE-A866-7831-4783-BD89C4293F47}"/>
            </a:ext>
          </a:extLst>
        </xdr:cNvPr>
        <xdr:cNvSpPr txBox="1"/>
      </xdr:nvSpPr>
      <xdr:spPr>
        <a:xfrm>
          <a:off x="11656219" y="726281"/>
          <a:ext cx="3161109" cy="246459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1100" b="1"/>
            <a:t>Retrofit Green Roof Guildhall Complex</a:t>
          </a:r>
        </a:p>
        <a:p>
          <a:r>
            <a:rPr lang="en-GB" sz="1100"/>
            <a:t>All green roofs slow the flow of water, retrofit green roofs provide less opportunities for considering the incorporation of water attenuation into the design due to loading. However roofs like the one in the guildhall complex with low vegetation cover and bare ground can provide temporary pools when  there is high rainfall which is  good for biodiversity.</a:t>
          </a:r>
        </a:p>
      </xdr:txBody>
    </xdr:sp>
    <xdr:clientData/>
  </xdr:twoCellAnchor>
  <xdr:twoCellAnchor editAs="oneCell">
    <xdr:from>
      <xdr:col>5</xdr:col>
      <xdr:colOff>827484</xdr:colOff>
      <xdr:row>3</xdr:row>
      <xdr:rowOff>77391</xdr:rowOff>
    </xdr:from>
    <xdr:to>
      <xdr:col>6</xdr:col>
      <xdr:colOff>2924589</xdr:colOff>
      <xdr:row>4</xdr:row>
      <xdr:rowOff>904001</xdr:rowOff>
    </xdr:to>
    <xdr:pic>
      <xdr:nvPicPr>
        <xdr:cNvPr id="5" name="Picture 4" descr="Picture of Retrofit Green Roof Guildhall Complex">
          <a:extLst>
            <a:ext uri="{FF2B5EF4-FFF2-40B4-BE49-F238E27FC236}">
              <a16:creationId xmlns:a16="http://schemas.microsoft.com/office/drawing/2014/main" id="{F95FAAE1-887E-AB8D-8C43-B9F16E79D5B4}"/>
            </a:ext>
          </a:extLst>
        </xdr:cNvPr>
        <xdr:cNvPicPr>
          <a:picLocks noChangeAspect="1"/>
        </xdr:cNvPicPr>
      </xdr:nvPicPr>
      <xdr:blipFill>
        <a:blip xmlns:r="http://schemas.openxmlformats.org/officeDocument/2006/relationships" r:embed="rId1"/>
        <a:stretch>
          <a:fillRect/>
        </a:stretch>
      </xdr:blipFill>
      <xdr:spPr>
        <a:xfrm>
          <a:off x="15638859" y="797720"/>
          <a:ext cx="2972215" cy="2267266"/>
        </a:xfrm>
        <a:prstGeom prst="rect">
          <a:avLst/>
        </a:prstGeom>
      </xdr:spPr>
    </xdr:pic>
    <xdr:clientData/>
  </xdr:twoCellAnchor>
  <xdr:twoCellAnchor>
    <xdr:from>
      <xdr:col>6</xdr:col>
      <xdr:colOff>17859</xdr:colOff>
      <xdr:row>4</xdr:row>
      <xdr:rowOff>1006077</xdr:rowOff>
    </xdr:from>
    <xdr:to>
      <xdr:col>7</xdr:col>
      <xdr:colOff>5953</xdr:colOff>
      <xdr:row>7</xdr:row>
      <xdr:rowOff>5952</xdr:rowOff>
    </xdr:to>
    <xdr:sp macro="" textlink="">
      <xdr:nvSpPr>
        <xdr:cNvPr id="6" name="TextBox 5">
          <a:extLst>
            <a:ext uri="{FF2B5EF4-FFF2-40B4-BE49-F238E27FC236}">
              <a16:creationId xmlns:a16="http://schemas.microsoft.com/office/drawing/2014/main" id="{53C514DA-32B6-89BC-C4DA-E8E477BC8F33}"/>
            </a:ext>
          </a:extLst>
        </xdr:cNvPr>
        <xdr:cNvSpPr txBox="1"/>
      </xdr:nvSpPr>
      <xdr:spPr>
        <a:xfrm>
          <a:off x="15704344" y="3167062"/>
          <a:ext cx="3714750" cy="117871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solidFill>
                <a:schemeClr val="dk1"/>
              </a:solidFill>
              <a:effectLst/>
              <a:latin typeface="+mn-lt"/>
              <a:ea typeface="+mn-ea"/>
              <a:cs typeface="+mn-cs"/>
            </a:rPr>
            <a:t>•Intercepting rainfall •Surface water management</a:t>
          </a:r>
        </a:p>
        <a:p>
          <a:r>
            <a:rPr lang="en-GB" sz="1100">
              <a:solidFill>
                <a:schemeClr val="dk1"/>
              </a:solidFill>
              <a:effectLst/>
              <a:latin typeface="+mn-lt"/>
              <a:ea typeface="+mn-ea"/>
              <a:cs typeface="+mn-cs"/>
            </a:rPr>
            <a:t>•Air quality improvement  •Urban heat island </a:t>
          </a:r>
        </a:p>
        <a:p>
          <a:r>
            <a:rPr lang="en-GB" sz="1100">
              <a:solidFill>
                <a:schemeClr val="dk1"/>
              </a:solidFill>
              <a:effectLst/>
              <a:latin typeface="+mn-lt"/>
              <a:ea typeface="+mn-ea"/>
              <a:cs typeface="+mn-cs"/>
            </a:rPr>
            <a:t>•Carbon reduction •Economic Savings </a:t>
          </a:r>
        </a:p>
        <a:p>
          <a:r>
            <a:rPr lang="en-GB" sz="1100">
              <a:solidFill>
                <a:schemeClr val="dk1"/>
              </a:solidFill>
              <a:effectLst/>
              <a:latin typeface="+mn-lt"/>
              <a:ea typeface="+mn-ea"/>
              <a:cs typeface="+mn-cs"/>
            </a:rPr>
            <a:t>•Heating / cooling load reduction </a:t>
          </a:r>
        </a:p>
        <a:p>
          <a:r>
            <a:rPr lang="en-GB" sz="1100">
              <a:solidFill>
                <a:schemeClr val="dk1"/>
              </a:solidFill>
              <a:effectLst/>
              <a:latin typeface="+mn-lt"/>
              <a:ea typeface="+mn-ea"/>
              <a:cs typeface="+mn-cs"/>
            </a:rPr>
            <a:t>•Energy Consumption reduction </a:t>
          </a:r>
        </a:p>
        <a:p>
          <a:r>
            <a:rPr lang="en-GB" sz="1100">
              <a:solidFill>
                <a:schemeClr val="dk1"/>
              </a:solidFill>
              <a:effectLst/>
              <a:latin typeface="+mn-lt"/>
              <a:ea typeface="+mn-ea"/>
              <a:cs typeface="+mn-cs"/>
            </a:rPr>
            <a:t>•Indoor thermal comfort </a:t>
          </a:r>
        </a:p>
        <a:p>
          <a:endParaRPr lang="en-GB" sz="1100"/>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4</xdr:col>
      <xdr:colOff>5953</xdr:colOff>
      <xdr:row>7</xdr:row>
      <xdr:rowOff>916781</xdr:rowOff>
    </xdr:from>
    <xdr:to>
      <xdr:col>7</xdr:col>
      <xdr:colOff>17859</xdr:colOff>
      <xdr:row>9</xdr:row>
      <xdr:rowOff>5953</xdr:rowOff>
    </xdr:to>
    <xdr:sp macro="" textlink="">
      <xdr:nvSpPr>
        <xdr:cNvPr id="2" name="TextBox 1">
          <a:extLst>
            <a:ext uri="{FF2B5EF4-FFF2-40B4-BE49-F238E27FC236}">
              <a16:creationId xmlns:a16="http://schemas.microsoft.com/office/drawing/2014/main" id="{48F66F97-0451-C472-FA1B-64BC013079AB}"/>
            </a:ext>
          </a:extLst>
        </xdr:cNvPr>
        <xdr:cNvSpPr txBox="1"/>
      </xdr:nvSpPr>
      <xdr:spPr>
        <a:xfrm>
          <a:off x="11656219" y="5345906"/>
          <a:ext cx="7774781" cy="151804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1000"/>
            <a:t>'More costly than traditional and green roofs. Indicative costs for green roofs, example 1 from Spon's Buildings Price book: replace existing mastic asphalt covering on existing concrete slab including insulation, vapour barrier, gravel topping, paviors, solar reflective paint, flashings, roof access hatches, pigeon nets and spikes, rainwater outlets and accessories: 2800m² £150/m²; extra over for green roof; substrate and planting: 950m² £37/m²; total price: £454,200, Rate £45.42/m²</a:t>
          </a:r>
        </a:p>
        <a:p>
          <a:endParaRPr lang="en-GB" sz="1000"/>
        </a:p>
        <a:p>
          <a:r>
            <a:rPr lang="en-GB" sz="1000"/>
            <a:t>Example 2 from Spon's Buildings Price book:  Green roof: 600m² rate £350/m²</a:t>
          </a:r>
        </a:p>
        <a:p>
          <a:endParaRPr lang="en-GB" sz="1000"/>
        </a:p>
        <a:p>
          <a:r>
            <a:rPr lang="en-GB" sz="1000"/>
            <a:t>(Pp. 101, Langdon, D. 2014)</a:t>
          </a:r>
        </a:p>
      </xdr:txBody>
    </xdr:sp>
    <xdr:clientData/>
  </xdr:twoCellAnchor>
  <xdr:twoCellAnchor>
    <xdr:from>
      <xdr:col>4</xdr:col>
      <xdr:colOff>11906</xdr:colOff>
      <xdr:row>8</xdr:row>
      <xdr:rowOff>1488281</xdr:rowOff>
    </xdr:from>
    <xdr:to>
      <xdr:col>6</xdr:col>
      <xdr:colOff>3720702</xdr:colOff>
      <xdr:row>9</xdr:row>
      <xdr:rowOff>1625203</xdr:rowOff>
    </xdr:to>
    <xdr:sp macro="" textlink="">
      <xdr:nvSpPr>
        <xdr:cNvPr id="3" name="TextBox 2">
          <a:extLst>
            <a:ext uri="{FF2B5EF4-FFF2-40B4-BE49-F238E27FC236}">
              <a16:creationId xmlns:a16="http://schemas.microsoft.com/office/drawing/2014/main" id="{06F08C96-58A5-7B11-626E-465B392B2842}"/>
            </a:ext>
          </a:extLst>
        </xdr:cNvPr>
        <xdr:cNvSpPr txBox="1"/>
      </xdr:nvSpPr>
      <xdr:spPr>
        <a:xfrm>
          <a:off x="11662172" y="6852047"/>
          <a:ext cx="7745015" cy="163115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1000"/>
            <a:t>'- Irrigation is needed during establishment of vegetation for some roofs, although may be self sufficient afterwards.</a:t>
          </a:r>
        </a:p>
        <a:p>
          <a:r>
            <a:rPr lang="en-GB" sz="1000"/>
            <a:t>- Maintenance required on pipelines from stored water</a:t>
          </a:r>
        </a:p>
        <a:p>
          <a:r>
            <a:rPr lang="en-GB" sz="1000"/>
            <a:t>- Inspection for bare patches and replacement of plants will be required on a regular basis</a:t>
          </a:r>
        </a:p>
        <a:p>
          <a:r>
            <a:rPr lang="en-GB" sz="1000"/>
            <a:t>- Litter removal may be required (depending on setting and use)</a:t>
          </a:r>
        </a:p>
      </xdr:txBody>
    </xdr:sp>
    <xdr:clientData/>
  </xdr:twoCellAnchor>
  <xdr:twoCellAnchor>
    <xdr:from>
      <xdr:col>4</xdr:col>
      <xdr:colOff>11906</xdr:colOff>
      <xdr:row>2</xdr:row>
      <xdr:rowOff>315515</xdr:rowOff>
    </xdr:from>
    <xdr:to>
      <xdr:col>4</xdr:col>
      <xdr:colOff>3149203</xdr:colOff>
      <xdr:row>5</xdr:row>
      <xdr:rowOff>23812</xdr:rowOff>
    </xdr:to>
    <xdr:sp macro="" textlink="">
      <xdr:nvSpPr>
        <xdr:cNvPr id="4" name="TextBox 3">
          <a:extLst>
            <a:ext uri="{FF2B5EF4-FFF2-40B4-BE49-F238E27FC236}">
              <a16:creationId xmlns:a16="http://schemas.microsoft.com/office/drawing/2014/main" id="{0470AC2D-1D4F-D502-E448-7ACD0403EB4C}"/>
            </a:ext>
          </a:extLst>
        </xdr:cNvPr>
        <xdr:cNvSpPr txBox="1"/>
      </xdr:nvSpPr>
      <xdr:spPr>
        <a:xfrm>
          <a:off x="11662172" y="720328"/>
          <a:ext cx="3137297" cy="248245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1050" b="1"/>
            <a:t>14-25 Holborn Viaduct</a:t>
          </a:r>
        </a:p>
        <a:p>
          <a:r>
            <a:rPr lang="en-GB" sz="1050"/>
            <a:t>The new development at Holborn Viaduct has been designed to attenuate surface water through a number of blue and blue-green roofs. These will serve a total catachment of 3072m2 . The green blue roofs will incorporate attneuation below accessible and planted terrace areas. </a:t>
          </a:r>
        </a:p>
      </xdr:txBody>
    </xdr:sp>
    <xdr:clientData/>
  </xdr:twoCellAnchor>
  <xdr:twoCellAnchor editAs="oneCell">
    <xdr:from>
      <xdr:col>6</xdr:col>
      <xdr:colOff>511968</xdr:colOff>
      <xdr:row>3</xdr:row>
      <xdr:rowOff>184547</xdr:rowOff>
    </xdr:from>
    <xdr:to>
      <xdr:col>6</xdr:col>
      <xdr:colOff>2047875</xdr:colOff>
      <xdr:row>4</xdr:row>
      <xdr:rowOff>791767</xdr:rowOff>
    </xdr:to>
    <xdr:pic>
      <xdr:nvPicPr>
        <xdr:cNvPr id="5" name="Picture 4" descr="Picture of 14-25 Holborn Viaduct">
          <a:extLst>
            <a:ext uri="{FF2B5EF4-FFF2-40B4-BE49-F238E27FC236}">
              <a16:creationId xmlns:a16="http://schemas.microsoft.com/office/drawing/2014/main" id="{2C828188-746C-A477-3ADA-B1069755ED41}"/>
            </a:ext>
          </a:extLst>
        </xdr:cNvPr>
        <xdr:cNvPicPr>
          <a:picLocks noChangeAspect="1"/>
        </xdr:cNvPicPr>
      </xdr:nvPicPr>
      <xdr:blipFill>
        <a:blip xmlns:r="http://schemas.openxmlformats.org/officeDocument/2006/relationships" r:embed="rId1"/>
        <a:stretch>
          <a:fillRect/>
        </a:stretch>
      </xdr:blipFill>
      <xdr:spPr>
        <a:xfrm>
          <a:off x="16198453" y="904876"/>
          <a:ext cx="1535907" cy="2047876"/>
        </a:xfrm>
        <a:prstGeom prst="rect">
          <a:avLst/>
        </a:prstGeom>
      </xdr:spPr>
    </xdr:pic>
    <xdr:clientData/>
  </xdr:twoCellAnchor>
  <xdr:twoCellAnchor>
    <xdr:from>
      <xdr:col>6</xdr:col>
      <xdr:colOff>5952</xdr:colOff>
      <xdr:row>4</xdr:row>
      <xdr:rowOff>994171</xdr:rowOff>
    </xdr:from>
    <xdr:to>
      <xdr:col>7</xdr:col>
      <xdr:colOff>0</xdr:colOff>
      <xdr:row>7</xdr:row>
      <xdr:rowOff>11906</xdr:rowOff>
    </xdr:to>
    <xdr:sp macro="" textlink="">
      <xdr:nvSpPr>
        <xdr:cNvPr id="6" name="TextBox 5">
          <a:extLst>
            <a:ext uri="{FF2B5EF4-FFF2-40B4-BE49-F238E27FC236}">
              <a16:creationId xmlns:a16="http://schemas.microsoft.com/office/drawing/2014/main" id="{F5310FD1-3FB7-2E8E-B8B3-0D59CDE499C8}"/>
            </a:ext>
          </a:extLst>
        </xdr:cNvPr>
        <xdr:cNvSpPr txBox="1"/>
      </xdr:nvSpPr>
      <xdr:spPr>
        <a:xfrm>
          <a:off x="15692437" y="3155156"/>
          <a:ext cx="3720704" cy="12858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solidFill>
                <a:schemeClr val="dk1"/>
              </a:solidFill>
              <a:effectLst/>
              <a:latin typeface="+mn-lt"/>
              <a:ea typeface="+mn-ea"/>
              <a:cs typeface="+mn-cs"/>
            </a:rPr>
            <a:t>•Intercepting rainfall •Surface water management</a:t>
          </a:r>
        </a:p>
        <a:p>
          <a:r>
            <a:rPr lang="en-GB" sz="1100">
              <a:solidFill>
                <a:schemeClr val="dk1"/>
              </a:solidFill>
              <a:effectLst/>
              <a:latin typeface="+mn-lt"/>
              <a:ea typeface="+mn-ea"/>
              <a:cs typeface="+mn-cs"/>
            </a:rPr>
            <a:t>•Air quality improvement•Rainwater storage</a:t>
          </a:r>
        </a:p>
        <a:p>
          <a:r>
            <a:rPr lang="en-GB" sz="1100">
              <a:solidFill>
                <a:schemeClr val="dk1"/>
              </a:solidFill>
              <a:effectLst/>
              <a:latin typeface="+mn-lt"/>
              <a:ea typeface="+mn-ea"/>
              <a:cs typeface="+mn-cs"/>
            </a:rPr>
            <a:t>•Enhancing biodiversity •Urban heat island </a:t>
          </a:r>
        </a:p>
        <a:p>
          <a:r>
            <a:rPr lang="en-GB" sz="1100">
              <a:solidFill>
                <a:schemeClr val="dk1"/>
              </a:solidFill>
              <a:effectLst/>
              <a:latin typeface="+mn-lt"/>
              <a:ea typeface="+mn-ea"/>
              <a:cs typeface="+mn-cs"/>
            </a:rPr>
            <a:t>•Carbon reduction •Economic Savings </a:t>
          </a:r>
        </a:p>
        <a:p>
          <a:r>
            <a:rPr lang="en-GB" sz="1100">
              <a:solidFill>
                <a:schemeClr val="dk1"/>
              </a:solidFill>
              <a:effectLst/>
              <a:latin typeface="+mn-lt"/>
              <a:ea typeface="+mn-ea"/>
              <a:cs typeface="+mn-cs"/>
            </a:rPr>
            <a:t>•Heating / cooling load reduction </a:t>
          </a:r>
        </a:p>
        <a:p>
          <a:r>
            <a:rPr lang="en-GB" sz="1100">
              <a:solidFill>
                <a:schemeClr val="dk1"/>
              </a:solidFill>
              <a:effectLst/>
              <a:latin typeface="+mn-lt"/>
              <a:ea typeface="+mn-ea"/>
              <a:cs typeface="+mn-cs"/>
            </a:rPr>
            <a:t>•Energy consumption reduction</a:t>
          </a:r>
        </a:p>
        <a:p>
          <a:r>
            <a:rPr lang="en-GB" sz="1100">
              <a:solidFill>
                <a:schemeClr val="dk1"/>
              </a:solidFill>
              <a:effectLst/>
              <a:latin typeface="+mn-lt"/>
              <a:ea typeface="+mn-ea"/>
              <a:cs typeface="+mn-cs"/>
            </a:rPr>
            <a:t>•Indoor thermal comfort  •Health and Wellbeing </a:t>
          </a:r>
        </a:p>
        <a:p>
          <a:r>
            <a:rPr lang="en-GB" sz="1100">
              <a:solidFill>
                <a:schemeClr val="dk1"/>
              </a:solidFill>
              <a:effectLst/>
              <a:latin typeface="+mn-lt"/>
              <a:ea typeface="+mn-ea"/>
              <a:cs typeface="+mn-cs"/>
            </a:rPr>
            <a:t>•Amenity space </a:t>
          </a:r>
        </a:p>
        <a:p>
          <a:endParaRPr lang="en-GB" sz="1100"/>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3</xdr:col>
      <xdr:colOff>1012030</xdr:colOff>
      <xdr:row>8</xdr:row>
      <xdr:rowOff>0</xdr:rowOff>
    </xdr:from>
    <xdr:to>
      <xdr:col>7</xdr:col>
      <xdr:colOff>11905</xdr:colOff>
      <xdr:row>9</xdr:row>
      <xdr:rowOff>5953</xdr:rowOff>
    </xdr:to>
    <xdr:sp macro="" textlink="">
      <xdr:nvSpPr>
        <xdr:cNvPr id="2" name="TextBox 1">
          <a:extLst>
            <a:ext uri="{FF2B5EF4-FFF2-40B4-BE49-F238E27FC236}">
              <a16:creationId xmlns:a16="http://schemas.microsoft.com/office/drawing/2014/main" id="{ED171459-EAD1-4104-DE67-978C348FEDC1}"/>
            </a:ext>
          </a:extLst>
        </xdr:cNvPr>
        <xdr:cNvSpPr txBox="1"/>
      </xdr:nvSpPr>
      <xdr:spPr>
        <a:xfrm>
          <a:off x="11644311" y="5363766"/>
          <a:ext cx="7780735" cy="150018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1000"/>
            <a:t>'Green wall costs are high. "Depending on the type of wall, where it is located, and who is designing and fitting it for you, the average cost is about £500 per square metre (https://www.hiscox.co.uk/home-insurance/cover-stories/living-walls-home-guide/)</a:t>
          </a:r>
        </a:p>
      </xdr:txBody>
    </xdr:sp>
    <xdr:clientData/>
  </xdr:twoCellAnchor>
  <xdr:twoCellAnchor>
    <xdr:from>
      <xdr:col>4</xdr:col>
      <xdr:colOff>0</xdr:colOff>
      <xdr:row>9</xdr:row>
      <xdr:rowOff>17859</xdr:rowOff>
    </xdr:from>
    <xdr:to>
      <xdr:col>7</xdr:col>
      <xdr:colOff>5953</xdr:colOff>
      <xdr:row>10</xdr:row>
      <xdr:rowOff>11906</xdr:rowOff>
    </xdr:to>
    <xdr:sp macro="" textlink="">
      <xdr:nvSpPr>
        <xdr:cNvPr id="3" name="TextBox 2">
          <a:extLst>
            <a:ext uri="{FF2B5EF4-FFF2-40B4-BE49-F238E27FC236}">
              <a16:creationId xmlns:a16="http://schemas.microsoft.com/office/drawing/2014/main" id="{DB0C0F14-D323-522B-465D-8DC422E6645C}"/>
            </a:ext>
          </a:extLst>
        </xdr:cNvPr>
        <xdr:cNvSpPr txBox="1"/>
      </xdr:nvSpPr>
      <xdr:spPr>
        <a:xfrm>
          <a:off x="11650266" y="6875859"/>
          <a:ext cx="7768828" cy="163115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1000"/>
            <a:t>'- High costs of maintenance. Living walls are very labour intensive to maintain - usually an average of 50 plants per square metre.</a:t>
          </a:r>
        </a:p>
        <a:p>
          <a:r>
            <a:rPr lang="en-GB" sz="1000"/>
            <a:t>- Inadequate maintenance can result in a high failure rate.</a:t>
          </a:r>
        </a:p>
        <a:p>
          <a:r>
            <a:rPr lang="en-GB" sz="1000"/>
            <a:t>- Maintaining the floor clean from the soil that falls out daily because the plants are growing.  It will also be needed to regularly replace plants that have died or are root bound.</a:t>
          </a:r>
        </a:p>
      </xdr:txBody>
    </xdr:sp>
    <xdr:clientData/>
  </xdr:twoCellAnchor>
  <xdr:twoCellAnchor editAs="oneCell">
    <xdr:from>
      <xdr:col>5</xdr:col>
      <xdr:colOff>779859</xdr:colOff>
      <xdr:row>3</xdr:row>
      <xdr:rowOff>47625</xdr:rowOff>
    </xdr:from>
    <xdr:to>
      <xdr:col>6</xdr:col>
      <xdr:colOff>3086543</xdr:colOff>
      <xdr:row>4</xdr:row>
      <xdr:rowOff>979025</xdr:rowOff>
    </xdr:to>
    <xdr:pic>
      <xdr:nvPicPr>
        <xdr:cNvPr id="4" name="Picture 3" descr="Picture of London Wall Place, City of London ">
          <a:extLst>
            <a:ext uri="{FF2B5EF4-FFF2-40B4-BE49-F238E27FC236}">
              <a16:creationId xmlns:a16="http://schemas.microsoft.com/office/drawing/2014/main" id="{C70C2645-F5C0-2809-B713-8C073F26C90F}"/>
            </a:ext>
          </a:extLst>
        </xdr:cNvPr>
        <xdr:cNvPicPr>
          <a:picLocks noChangeAspect="1"/>
        </xdr:cNvPicPr>
      </xdr:nvPicPr>
      <xdr:blipFill>
        <a:blip xmlns:r="http://schemas.openxmlformats.org/officeDocument/2006/relationships" r:embed="rId1"/>
        <a:stretch>
          <a:fillRect/>
        </a:stretch>
      </xdr:blipFill>
      <xdr:spPr>
        <a:xfrm>
          <a:off x="15591234" y="767954"/>
          <a:ext cx="3181794" cy="2372056"/>
        </a:xfrm>
        <a:prstGeom prst="rect">
          <a:avLst/>
        </a:prstGeom>
      </xdr:spPr>
    </xdr:pic>
    <xdr:clientData/>
  </xdr:twoCellAnchor>
  <xdr:twoCellAnchor>
    <xdr:from>
      <xdr:col>4</xdr:col>
      <xdr:colOff>29764</xdr:colOff>
      <xdr:row>3</xdr:row>
      <xdr:rowOff>5953</xdr:rowOff>
    </xdr:from>
    <xdr:to>
      <xdr:col>4</xdr:col>
      <xdr:colOff>3143249</xdr:colOff>
      <xdr:row>5</xdr:row>
      <xdr:rowOff>11907</xdr:rowOff>
    </xdr:to>
    <xdr:sp macro="" textlink="">
      <xdr:nvSpPr>
        <xdr:cNvPr id="5" name="TextBox 4">
          <a:extLst>
            <a:ext uri="{FF2B5EF4-FFF2-40B4-BE49-F238E27FC236}">
              <a16:creationId xmlns:a16="http://schemas.microsoft.com/office/drawing/2014/main" id="{9BA700AB-FEC4-FBF6-19D0-B8CDBE8F55C1}"/>
            </a:ext>
          </a:extLst>
        </xdr:cNvPr>
        <xdr:cNvSpPr txBox="1"/>
      </xdr:nvSpPr>
      <xdr:spPr>
        <a:xfrm>
          <a:off x="11680030" y="726282"/>
          <a:ext cx="3113485" cy="246459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1050" b="1"/>
            <a:t>London Wall Place, City of London</a:t>
          </a:r>
        </a:p>
        <a:p>
          <a:r>
            <a:rPr lang="en-GB" sz="1050"/>
            <a:t>The development includes different level of gardens connected by a number of vertical green elements. Native species to the area of the old London Wall, dating back to the 1800s, were selected, including bulbs such as crocuses, snowdrops, bluebells and daffodils and other plants to inhabit various microclimates across the scheme.</a:t>
          </a:r>
        </a:p>
        <a:p>
          <a:r>
            <a:rPr lang="en-GB" sz="1050"/>
            <a:t>ANS Global.</a:t>
          </a:r>
        </a:p>
      </xdr:txBody>
    </xdr:sp>
    <xdr:clientData/>
  </xdr:twoCellAnchor>
  <xdr:twoCellAnchor>
    <xdr:from>
      <xdr:col>5</xdr:col>
      <xdr:colOff>857250</xdr:colOff>
      <xdr:row>5</xdr:row>
      <xdr:rowOff>0</xdr:rowOff>
    </xdr:from>
    <xdr:to>
      <xdr:col>7</xdr:col>
      <xdr:colOff>0</xdr:colOff>
      <xdr:row>7</xdr:row>
      <xdr:rowOff>17859</xdr:rowOff>
    </xdr:to>
    <xdr:sp macro="" textlink="">
      <xdr:nvSpPr>
        <xdr:cNvPr id="6" name="TextBox 5">
          <a:extLst>
            <a:ext uri="{FF2B5EF4-FFF2-40B4-BE49-F238E27FC236}">
              <a16:creationId xmlns:a16="http://schemas.microsoft.com/office/drawing/2014/main" id="{CD9779CD-1846-9979-FFA0-4E883251C5A9}"/>
            </a:ext>
          </a:extLst>
        </xdr:cNvPr>
        <xdr:cNvSpPr txBox="1"/>
      </xdr:nvSpPr>
      <xdr:spPr>
        <a:xfrm>
          <a:off x="15668625" y="3178969"/>
          <a:ext cx="3744516" cy="126801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000">
              <a:solidFill>
                <a:schemeClr val="dk1"/>
              </a:solidFill>
              <a:effectLst/>
              <a:latin typeface="+mn-lt"/>
              <a:ea typeface="+mn-ea"/>
              <a:cs typeface="+mn-cs"/>
            </a:rPr>
            <a:t>•Intercepting rainfall •Air quality improvement  </a:t>
          </a:r>
        </a:p>
        <a:p>
          <a:r>
            <a:rPr lang="en-GB" sz="1000">
              <a:solidFill>
                <a:schemeClr val="dk1"/>
              </a:solidFill>
              <a:effectLst/>
              <a:latin typeface="+mn-lt"/>
              <a:ea typeface="+mn-ea"/>
              <a:cs typeface="+mn-cs"/>
            </a:rPr>
            <a:t>•Enhancing biodiversity •Urban heat island </a:t>
          </a:r>
        </a:p>
        <a:p>
          <a:r>
            <a:rPr lang="en-GB" sz="1000">
              <a:solidFill>
                <a:schemeClr val="dk1"/>
              </a:solidFill>
              <a:effectLst/>
              <a:latin typeface="+mn-lt"/>
              <a:ea typeface="+mn-ea"/>
              <a:cs typeface="+mn-cs"/>
            </a:rPr>
            <a:t>•Carbon reduction •Economic Savings </a:t>
          </a:r>
        </a:p>
        <a:p>
          <a:r>
            <a:rPr lang="en-GB" sz="1000">
              <a:solidFill>
                <a:schemeClr val="dk1"/>
              </a:solidFill>
              <a:effectLst/>
              <a:latin typeface="+mn-lt"/>
              <a:ea typeface="+mn-ea"/>
              <a:cs typeface="+mn-cs"/>
            </a:rPr>
            <a:t>•Heating / cooling load reduction </a:t>
          </a:r>
        </a:p>
        <a:p>
          <a:r>
            <a:rPr lang="en-GB" sz="1000">
              <a:solidFill>
                <a:schemeClr val="dk1"/>
              </a:solidFill>
              <a:effectLst/>
              <a:latin typeface="+mn-lt"/>
              <a:ea typeface="+mn-ea"/>
              <a:cs typeface="+mn-cs"/>
            </a:rPr>
            <a:t>•Energy consumption reduction</a:t>
          </a:r>
        </a:p>
        <a:p>
          <a:r>
            <a:rPr lang="en-GB" sz="1000">
              <a:solidFill>
                <a:schemeClr val="dk1"/>
              </a:solidFill>
              <a:effectLst/>
              <a:latin typeface="+mn-lt"/>
              <a:ea typeface="+mn-ea"/>
              <a:cs typeface="+mn-cs"/>
            </a:rPr>
            <a:t>•Indoor thermal comfort •Health and Wellbeing </a:t>
          </a:r>
        </a:p>
        <a:p>
          <a:r>
            <a:rPr lang="en-GB" sz="1000">
              <a:solidFill>
                <a:schemeClr val="dk1"/>
              </a:solidFill>
              <a:effectLst/>
              <a:latin typeface="+mn-lt"/>
              <a:ea typeface="+mn-ea"/>
              <a:cs typeface="+mn-cs"/>
            </a:rPr>
            <a:t>•Streetscape improvement •Noise</a:t>
          </a:r>
          <a:r>
            <a:rPr lang="en-GB" sz="1000" baseline="0">
              <a:solidFill>
                <a:schemeClr val="dk1"/>
              </a:solidFill>
              <a:effectLst/>
              <a:latin typeface="+mn-lt"/>
              <a:ea typeface="+mn-ea"/>
              <a:cs typeface="+mn-cs"/>
            </a:rPr>
            <a:t> reduction</a:t>
          </a:r>
          <a:endParaRPr lang="en-GB" sz="1000">
            <a:solidFill>
              <a:schemeClr val="dk1"/>
            </a:solidFill>
            <a:effectLst/>
            <a:latin typeface="+mn-lt"/>
            <a:ea typeface="+mn-ea"/>
            <a:cs typeface="+mn-cs"/>
          </a:endParaRPr>
        </a:p>
        <a:p>
          <a:endParaRPr lang="en-GB"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190500</xdr:colOff>
      <xdr:row>18</xdr:row>
      <xdr:rowOff>104775</xdr:rowOff>
    </xdr:from>
    <xdr:to>
      <xdr:col>2</xdr:col>
      <xdr:colOff>1609725</xdr:colOff>
      <xdr:row>22</xdr:row>
      <xdr:rowOff>76200</xdr:rowOff>
    </xdr:to>
    <xdr:sp macro="[0]!ShortList" textlink="">
      <xdr:nvSpPr>
        <xdr:cNvPr id="3" name="Rectangle: Rounded Corners 2">
          <a:extLst>
            <a:ext uri="{FF2B5EF4-FFF2-40B4-BE49-F238E27FC236}">
              <a16:creationId xmlns:a16="http://schemas.microsoft.com/office/drawing/2014/main" id="{0C7D1C4B-E7F7-F0AC-F669-A0DC92425610}"/>
            </a:ext>
          </a:extLst>
        </xdr:cNvPr>
        <xdr:cNvSpPr/>
      </xdr:nvSpPr>
      <xdr:spPr>
        <a:xfrm>
          <a:off x="1704975" y="3609975"/>
          <a:ext cx="1419225" cy="695325"/>
        </a:xfrm>
        <a:prstGeom prst="roundRect">
          <a:avLst/>
        </a:prstGeom>
        <a:solidFill>
          <a:schemeClr val="accent3">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t>Show shortlist of measures</a:t>
          </a:r>
        </a:p>
      </xdr:txBody>
    </xdr:sp>
    <xdr:clientData/>
  </xdr:twoCellAnchor>
  <xdr:twoCellAnchor>
    <xdr:from>
      <xdr:col>2</xdr:col>
      <xdr:colOff>2190750</xdr:colOff>
      <xdr:row>18</xdr:row>
      <xdr:rowOff>95250</xdr:rowOff>
    </xdr:from>
    <xdr:to>
      <xdr:col>2</xdr:col>
      <xdr:colOff>3609975</xdr:colOff>
      <xdr:row>22</xdr:row>
      <xdr:rowOff>57150</xdr:rowOff>
    </xdr:to>
    <xdr:sp macro="[0]!resetDVs" textlink="">
      <xdr:nvSpPr>
        <xdr:cNvPr id="6" name="Rectangle: Rounded Corners 5">
          <a:extLst>
            <a:ext uri="{FF2B5EF4-FFF2-40B4-BE49-F238E27FC236}">
              <a16:creationId xmlns:a16="http://schemas.microsoft.com/office/drawing/2014/main" id="{4B4950C6-66C7-463E-885D-3A3E98567183}"/>
            </a:ext>
          </a:extLst>
        </xdr:cNvPr>
        <xdr:cNvSpPr/>
      </xdr:nvSpPr>
      <xdr:spPr>
        <a:xfrm>
          <a:off x="3705225" y="3600450"/>
          <a:ext cx="1419225" cy="685800"/>
        </a:xfrm>
        <a:prstGeom prst="roundRect">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ysClr val="windowText" lastClr="000000"/>
              </a:solidFill>
            </a:rPr>
            <a:t>Reset</a:t>
          </a:r>
          <a:r>
            <a:rPr lang="en-GB" sz="1100" b="1" baseline="0">
              <a:solidFill>
                <a:sysClr val="windowText" lastClr="000000"/>
              </a:solidFill>
            </a:rPr>
            <a:t> selection</a:t>
          </a:r>
          <a:endParaRPr lang="en-GB" sz="1100" b="1">
            <a:solidFill>
              <a:sysClr val="windowText" lastClr="000000"/>
            </a:solidFill>
          </a:endParaRP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3</xdr:col>
      <xdr:colOff>1012031</xdr:colOff>
      <xdr:row>7</xdr:row>
      <xdr:rowOff>922734</xdr:rowOff>
    </xdr:from>
    <xdr:to>
      <xdr:col>7</xdr:col>
      <xdr:colOff>5953</xdr:colOff>
      <xdr:row>8</xdr:row>
      <xdr:rowOff>1482328</xdr:rowOff>
    </xdr:to>
    <xdr:sp macro="" textlink="">
      <xdr:nvSpPr>
        <xdr:cNvPr id="2" name="TextBox 1">
          <a:extLst>
            <a:ext uri="{FF2B5EF4-FFF2-40B4-BE49-F238E27FC236}">
              <a16:creationId xmlns:a16="http://schemas.microsoft.com/office/drawing/2014/main" id="{3DD66B72-CCFB-4300-6B7C-E292C7C6DDFD}"/>
            </a:ext>
          </a:extLst>
        </xdr:cNvPr>
        <xdr:cNvSpPr txBox="1"/>
      </xdr:nvSpPr>
      <xdr:spPr>
        <a:xfrm>
          <a:off x="11644312" y="5351859"/>
          <a:ext cx="7774782" cy="149423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1000"/>
            <a:t>'- The most cost effective method to achieve a ‘vertical green effect’ is to train a suitable climber to an existing wall or fence.</a:t>
          </a:r>
        </a:p>
        <a:p>
          <a:r>
            <a:rPr lang="en-GB" sz="1000"/>
            <a:t>- Costs associated with initial planting and training systems, e.g. trellises.</a:t>
          </a:r>
        </a:p>
      </xdr:txBody>
    </xdr:sp>
    <xdr:clientData/>
  </xdr:twoCellAnchor>
  <xdr:twoCellAnchor>
    <xdr:from>
      <xdr:col>4</xdr:col>
      <xdr:colOff>11906</xdr:colOff>
      <xdr:row>9</xdr:row>
      <xdr:rowOff>11906</xdr:rowOff>
    </xdr:from>
    <xdr:to>
      <xdr:col>6</xdr:col>
      <xdr:colOff>3720702</xdr:colOff>
      <xdr:row>9</xdr:row>
      <xdr:rowOff>1631156</xdr:rowOff>
    </xdr:to>
    <xdr:sp macro="" textlink="">
      <xdr:nvSpPr>
        <xdr:cNvPr id="3" name="TextBox 2">
          <a:extLst>
            <a:ext uri="{FF2B5EF4-FFF2-40B4-BE49-F238E27FC236}">
              <a16:creationId xmlns:a16="http://schemas.microsoft.com/office/drawing/2014/main" id="{FA80C5AC-6128-208C-4CAA-A1018C890A9F}"/>
            </a:ext>
          </a:extLst>
        </xdr:cNvPr>
        <xdr:cNvSpPr txBox="1"/>
      </xdr:nvSpPr>
      <xdr:spPr>
        <a:xfrm>
          <a:off x="11662172" y="6869906"/>
          <a:ext cx="7745015" cy="16192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1000"/>
            <a:t>'Green façades may take some time to establish; however, maintenance requirements are low and irrigation may not be necessary where plants are rooted into the ground. </a:t>
          </a:r>
        </a:p>
        <a:p>
          <a:r>
            <a:rPr lang="en-GB" sz="1000"/>
            <a:t>"It is unlikely that a 100 percent survival guarantee will be given for the wall unless the maintenance contract is awarded to the supplier." (TFL, 2012)</a:t>
          </a:r>
        </a:p>
      </xdr:txBody>
    </xdr:sp>
    <xdr:clientData/>
  </xdr:twoCellAnchor>
  <xdr:twoCellAnchor>
    <xdr:from>
      <xdr:col>4</xdr:col>
      <xdr:colOff>0</xdr:colOff>
      <xdr:row>3</xdr:row>
      <xdr:rowOff>11905</xdr:rowOff>
    </xdr:from>
    <xdr:to>
      <xdr:col>5</xdr:col>
      <xdr:colOff>11906</xdr:colOff>
      <xdr:row>4</xdr:row>
      <xdr:rowOff>1012031</xdr:rowOff>
    </xdr:to>
    <xdr:sp macro="" textlink="">
      <xdr:nvSpPr>
        <xdr:cNvPr id="4" name="TextBox 3">
          <a:extLst>
            <a:ext uri="{FF2B5EF4-FFF2-40B4-BE49-F238E27FC236}">
              <a16:creationId xmlns:a16="http://schemas.microsoft.com/office/drawing/2014/main" id="{86FDC5E4-2247-1C0C-B7C5-E51DAEF7D8F1}"/>
            </a:ext>
          </a:extLst>
        </xdr:cNvPr>
        <xdr:cNvSpPr txBox="1"/>
      </xdr:nvSpPr>
      <xdr:spPr>
        <a:xfrm>
          <a:off x="11650266" y="732234"/>
          <a:ext cx="3173015" cy="244078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1000" b="1"/>
            <a:t>London Wall Place, City of London</a:t>
          </a:r>
        </a:p>
        <a:p>
          <a:r>
            <a:rPr lang="en-GB" sz="1000"/>
            <a:t>This section of London Wall Place features a climbing wall which forms a green façade. The ivy trails up the wall from a base planter which can be water/irrigated from the base. </a:t>
          </a:r>
        </a:p>
      </xdr:txBody>
    </xdr:sp>
    <xdr:clientData/>
  </xdr:twoCellAnchor>
  <xdr:twoCellAnchor editAs="oneCell">
    <xdr:from>
      <xdr:col>5</xdr:col>
      <xdr:colOff>720328</xdr:colOff>
      <xdr:row>3</xdr:row>
      <xdr:rowOff>47625</xdr:rowOff>
    </xdr:from>
    <xdr:to>
      <xdr:col>6</xdr:col>
      <xdr:colOff>3027012</xdr:colOff>
      <xdr:row>4</xdr:row>
      <xdr:rowOff>969499</xdr:rowOff>
    </xdr:to>
    <xdr:pic>
      <xdr:nvPicPr>
        <xdr:cNvPr id="5" name="Picture 4" descr="Picture of London Wall Place, City of London">
          <a:extLst>
            <a:ext uri="{FF2B5EF4-FFF2-40B4-BE49-F238E27FC236}">
              <a16:creationId xmlns:a16="http://schemas.microsoft.com/office/drawing/2014/main" id="{47EA9F6A-50D8-0236-0D44-5E52F0AEC571}"/>
            </a:ext>
          </a:extLst>
        </xdr:cNvPr>
        <xdr:cNvPicPr>
          <a:picLocks noChangeAspect="1"/>
        </xdr:cNvPicPr>
      </xdr:nvPicPr>
      <xdr:blipFill>
        <a:blip xmlns:r="http://schemas.openxmlformats.org/officeDocument/2006/relationships" r:embed="rId1"/>
        <a:stretch>
          <a:fillRect/>
        </a:stretch>
      </xdr:blipFill>
      <xdr:spPr>
        <a:xfrm>
          <a:off x="15531703" y="767954"/>
          <a:ext cx="3181794" cy="2362530"/>
        </a:xfrm>
        <a:prstGeom prst="rect">
          <a:avLst/>
        </a:prstGeom>
      </xdr:spPr>
    </xdr:pic>
    <xdr:clientData/>
  </xdr:twoCellAnchor>
  <xdr:twoCellAnchor>
    <xdr:from>
      <xdr:col>6</xdr:col>
      <xdr:colOff>5952</xdr:colOff>
      <xdr:row>4</xdr:row>
      <xdr:rowOff>1006077</xdr:rowOff>
    </xdr:from>
    <xdr:to>
      <xdr:col>6</xdr:col>
      <xdr:colOff>3714749</xdr:colOff>
      <xdr:row>6</xdr:row>
      <xdr:rowOff>607219</xdr:rowOff>
    </xdr:to>
    <xdr:sp macro="" textlink="">
      <xdr:nvSpPr>
        <xdr:cNvPr id="6" name="TextBox 5">
          <a:extLst>
            <a:ext uri="{FF2B5EF4-FFF2-40B4-BE49-F238E27FC236}">
              <a16:creationId xmlns:a16="http://schemas.microsoft.com/office/drawing/2014/main" id="{830B8970-A6A1-1A60-0DD0-9535225F24D6}"/>
            </a:ext>
          </a:extLst>
        </xdr:cNvPr>
        <xdr:cNvSpPr txBox="1"/>
      </xdr:nvSpPr>
      <xdr:spPr>
        <a:xfrm>
          <a:off x="15692437" y="3167062"/>
          <a:ext cx="3708797" cy="125015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000">
              <a:solidFill>
                <a:schemeClr val="dk1"/>
              </a:solidFill>
              <a:effectLst/>
              <a:latin typeface="+mn-lt"/>
              <a:ea typeface="+mn-ea"/>
              <a:cs typeface="+mn-cs"/>
            </a:rPr>
            <a:t>•Intercepting rainfall •Air quality improvement  </a:t>
          </a:r>
        </a:p>
        <a:p>
          <a:r>
            <a:rPr lang="en-GB" sz="1000">
              <a:solidFill>
                <a:schemeClr val="dk1"/>
              </a:solidFill>
              <a:effectLst/>
              <a:latin typeface="+mn-lt"/>
              <a:ea typeface="+mn-ea"/>
              <a:cs typeface="+mn-cs"/>
            </a:rPr>
            <a:t>•Enhancing biodiversity •Urban heat island </a:t>
          </a:r>
        </a:p>
        <a:p>
          <a:r>
            <a:rPr lang="en-GB" sz="1000">
              <a:solidFill>
                <a:schemeClr val="dk1"/>
              </a:solidFill>
              <a:effectLst/>
              <a:latin typeface="+mn-lt"/>
              <a:ea typeface="+mn-ea"/>
              <a:cs typeface="+mn-cs"/>
            </a:rPr>
            <a:t>•Carbon reduction </a:t>
          </a:r>
        </a:p>
        <a:p>
          <a:r>
            <a:rPr lang="en-GB" sz="1000">
              <a:solidFill>
                <a:schemeClr val="dk1"/>
              </a:solidFill>
              <a:effectLst/>
              <a:latin typeface="+mn-lt"/>
              <a:ea typeface="+mn-ea"/>
              <a:cs typeface="+mn-cs"/>
            </a:rPr>
            <a:t>•Heating / cooling load reduction </a:t>
          </a:r>
        </a:p>
        <a:p>
          <a:r>
            <a:rPr lang="en-GB" sz="1000">
              <a:solidFill>
                <a:schemeClr val="dk1"/>
              </a:solidFill>
              <a:effectLst/>
              <a:latin typeface="+mn-lt"/>
              <a:ea typeface="+mn-ea"/>
              <a:cs typeface="+mn-cs"/>
            </a:rPr>
            <a:t>•Energy consumption reduction</a:t>
          </a:r>
        </a:p>
        <a:p>
          <a:r>
            <a:rPr lang="en-GB" sz="1000">
              <a:solidFill>
                <a:schemeClr val="dk1"/>
              </a:solidFill>
              <a:effectLst/>
              <a:latin typeface="+mn-lt"/>
              <a:ea typeface="+mn-ea"/>
              <a:cs typeface="+mn-cs"/>
            </a:rPr>
            <a:t>•Indoor thermal comfort •Health and Wellbeing </a:t>
          </a:r>
        </a:p>
        <a:p>
          <a:r>
            <a:rPr lang="en-GB" sz="1000">
              <a:solidFill>
                <a:schemeClr val="dk1"/>
              </a:solidFill>
              <a:effectLst/>
              <a:latin typeface="+mn-lt"/>
              <a:ea typeface="+mn-ea"/>
              <a:cs typeface="+mn-cs"/>
            </a:rPr>
            <a:t>•Streetscape improvement •Noise reduction</a:t>
          </a:r>
        </a:p>
        <a:p>
          <a:endParaRPr lang="en-GB" sz="1100"/>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4</xdr:col>
      <xdr:colOff>5952</xdr:colOff>
      <xdr:row>7</xdr:row>
      <xdr:rowOff>928687</xdr:rowOff>
    </xdr:from>
    <xdr:to>
      <xdr:col>7</xdr:col>
      <xdr:colOff>5952</xdr:colOff>
      <xdr:row>8</xdr:row>
      <xdr:rowOff>1488281</xdr:rowOff>
    </xdr:to>
    <xdr:sp macro="" textlink="">
      <xdr:nvSpPr>
        <xdr:cNvPr id="2" name="TextBox 1">
          <a:extLst>
            <a:ext uri="{FF2B5EF4-FFF2-40B4-BE49-F238E27FC236}">
              <a16:creationId xmlns:a16="http://schemas.microsoft.com/office/drawing/2014/main" id="{1547B9A3-A336-8D31-6AF1-4413219B4959}"/>
            </a:ext>
          </a:extLst>
        </xdr:cNvPr>
        <xdr:cNvSpPr txBox="1"/>
      </xdr:nvSpPr>
      <xdr:spPr>
        <a:xfrm>
          <a:off x="11656218" y="5357812"/>
          <a:ext cx="7762875" cy="149423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1000"/>
            <a:t>'It is expected that production will cost two to three per cent more than the production of traditional ‘smooth’ concrete. (EU, EcoShape).</a:t>
          </a:r>
        </a:p>
      </xdr:txBody>
    </xdr:sp>
    <xdr:clientData/>
  </xdr:twoCellAnchor>
  <xdr:twoCellAnchor>
    <xdr:from>
      <xdr:col>4</xdr:col>
      <xdr:colOff>5953</xdr:colOff>
      <xdr:row>8</xdr:row>
      <xdr:rowOff>1482328</xdr:rowOff>
    </xdr:from>
    <xdr:to>
      <xdr:col>7</xdr:col>
      <xdr:colOff>11906</xdr:colOff>
      <xdr:row>9</xdr:row>
      <xdr:rowOff>1637109</xdr:rowOff>
    </xdr:to>
    <xdr:sp macro="" textlink="">
      <xdr:nvSpPr>
        <xdr:cNvPr id="3" name="TextBox 2">
          <a:extLst>
            <a:ext uri="{FF2B5EF4-FFF2-40B4-BE49-F238E27FC236}">
              <a16:creationId xmlns:a16="http://schemas.microsoft.com/office/drawing/2014/main" id="{15464264-E61C-F371-90E2-43731E0CC8CF}"/>
            </a:ext>
          </a:extLst>
        </xdr:cNvPr>
        <xdr:cNvSpPr txBox="1"/>
      </xdr:nvSpPr>
      <xdr:spPr>
        <a:xfrm>
          <a:off x="11656219" y="6846094"/>
          <a:ext cx="7768828" cy="164901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1000"/>
            <a:t>'No additional maintenance</a:t>
          </a:r>
        </a:p>
      </xdr:txBody>
    </xdr:sp>
    <xdr:clientData/>
  </xdr:twoCellAnchor>
  <xdr:twoCellAnchor>
    <xdr:from>
      <xdr:col>4</xdr:col>
      <xdr:colOff>5953</xdr:colOff>
      <xdr:row>3</xdr:row>
      <xdr:rowOff>5952</xdr:rowOff>
    </xdr:from>
    <xdr:to>
      <xdr:col>5</xdr:col>
      <xdr:colOff>0</xdr:colOff>
      <xdr:row>5</xdr:row>
      <xdr:rowOff>5953</xdr:rowOff>
    </xdr:to>
    <xdr:sp macro="" textlink="">
      <xdr:nvSpPr>
        <xdr:cNvPr id="4" name="TextBox 3">
          <a:extLst>
            <a:ext uri="{FF2B5EF4-FFF2-40B4-BE49-F238E27FC236}">
              <a16:creationId xmlns:a16="http://schemas.microsoft.com/office/drawing/2014/main" id="{91DAEF5D-AEBD-303A-57AF-A74785A6FC84}"/>
            </a:ext>
          </a:extLst>
        </xdr:cNvPr>
        <xdr:cNvSpPr txBox="1"/>
      </xdr:nvSpPr>
      <xdr:spPr>
        <a:xfrm>
          <a:off x="11656219" y="726281"/>
          <a:ext cx="3155156" cy="245864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000" b="1"/>
            <a:t>Bioactive Wall Tiles, Lev Levontin, Tel Aviv, Israel</a:t>
          </a:r>
        </a:p>
        <a:p>
          <a:r>
            <a:rPr lang="en-GB" sz="1000"/>
            <a:t>Mixed-use commercial/residential project. The bioactive wall was composed of tiles and planter units on a south facing wall of the building’s patio.</a:t>
          </a:r>
        </a:p>
        <a:p>
          <a:r>
            <a:rPr lang="en-GB" sz="1000"/>
            <a:t>The wall is predominantly shaded, and supported by drip-based irrigation, using recycled water from air-conditioning, to the planters and along the entire wall top. Approximately a month after planting, the wall started developing noticeable plant coverage surrounding the planter units. As little as three months post planting, mosses started colonizing the wall, covering from a few centimetres up to over half a tile in certain cases.</a:t>
          </a:r>
        </a:p>
      </xdr:txBody>
    </xdr:sp>
    <xdr:clientData/>
  </xdr:twoCellAnchor>
  <xdr:twoCellAnchor>
    <xdr:from>
      <xdr:col>5</xdr:col>
      <xdr:colOff>863203</xdr:colOff>
      <xdr:row>4</xdr:row>
      <xdr:rowOff>1006077</xdr:rowOff>
    </xdr:from>
    <xdr:to>
      <xdr:col>7</xdr:col>
      <xdr:colOff>0</xdr:colOff>
      <xdr:row>7</xdr:row>
      <xdr:rowOff>11906</xdr:rowOff>
    </xdr:to>
    <xdr:sp macro="" textlink="">
      <xdr:nvSpPr>
        <xdr:cNvPr id="5" name="TextBox 4">
          <a:extLst>
            <a:ext uri="{FF2B5EF4-FFF2-40B4-BE49-F238E27FC236}">
              <a16:creationId xmlns:a16="http://schemas.microsoft.com/office/drawing/2014/main" id="{A23570F1-ED8C-88F2-DE47-B5B7949BD741}"/>
            </a:ext>
          </a:extLst>
        </xdr:cNvPr>
        <xdr:cNvSpPr txBox="1"/>
      </xdr:nvSpPr>
      <xdr:spPr>
        <a:xfrm>
          <a:off x="15674578" y="3167062"/>
          <a:ext cx="3738563" cy="127396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000">
              <a:solidFill>
                <a:schemeClr val="dk1"/>
              </a:solidFill>
              <a:effectLst/>
              <a:latin typeface="+mn-lt"/>
              <a:ea typeface="+mn-ea"/>
              <a:cs typeface="+mn-cs"/>
            </a:rPr>
            <a:t>•Air quality improvement  </a:t>
          </a:r>
        </a:p>
        <a:p>
          <a:r>
            <a:rPr lang="en-GB" sz="1000">
              <a:solidFill>
                <a:schemeClr val="dk1"/>
              </a:solidFill>
              <a:effectLst/>
              <a:latin typeface="+mn-lt"/>
              <a:ea typeface="+mn-ea"/>
              <a:cs typeface="+mn-cs"/>
            </a:rPr>
            <a:t>•Enhancing biodiversity •Urban heat island </a:t>
          </a:r>
        </a:p>
        <a:p>
          <a:r>
            <a:rPr lang="en-GB" sz="1000">
              <a:solidFill>
                <a:schemeClr val="dk1"/>
              </a:solidFill>
              <a:effectLst/>
              <a:latin typeface="+mn-lt"/>
              <a:ea typeface="+mn-ea"/>
              <a:cs typeface="+mn-cs"/>
            </a:rPr>
            <a:t>•Carbon reduction •Heating / cooling load reduction </a:t>
          </a:r>
        </a:p>
        <a:p>
          <a:r>
            <a:rPr lang="en-GB" sz="1000">
              <a:solidFill>
                <a:schemeClr val="dk1"/>
              </a:solidFill>
              <a:effectLst/>
              <a:latin typeface="+mn-lt"/>
              <a:ea typeface="+mn-ea"/>
              <a:cs typeface="+mn-cs"/>
            </a:rPr>
            <a:t>•Energy consumption reduction</a:t>
          </a:r>
        </a:p>
        <a:p>
          <a:r>
            <a:rPr lang="en-GB" sz="1000">
              <a:solidFill>
                <a:schemeClr val="dk1"/>
              </a:solidFill>
              <a:effectLst/>
              <a:latin typeface="+mn-lt"/>
              <a:ea typeface="+mn-ea"/>
              <a:cs typeface="+mn-cs"/>
            </a:rPr>
            <a:t>•Indoor thermal comfort •Health and Wellbeing </a:t>
          </a:r>
        </a:p>
        <a:p>
          <a:r>
            <a:rPr lang="en-GB" sz="1000">
              <a:solidFill>
                <a:schemeClr val="dk1"/>
              </a:solidFill>
              <a:effectLst/>
              <a:latin typeface="+mn-lt"/>
              <a:ea typeface="+mn-ea"/>
              <a:cs typeface="+mn-cs"/>
            </a:rPr>
            <a:t>•Noise reduction </a:t>
          </a:r>
        </a:p>
        <a:p>
          <a:endParaRPr lang="en-GB" sz="1100"/>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4</xdr:col>
      <xdr:colOff>5953</xdr:colOff>
      <xdr:row>8</xdr:row>
      <xdr:rowOff>11906</xdr:rowOff>
    </xdr:from>
    <xdr:to>
      <xdr:col>6</xdr:col>
      <xdr:colOff>3708796</xdr:colOff>
      <xdr:row>9</xdr:row>
      <xdr:rowOff>0</xdr:rowOff>
    </xdr:to>
    <xdr:sp macro="" textlink="">
      <xdr:nvSpPr>
        <xdr:cNvPr id="2" name="TextBox 1">
          <a:extLst>
            <a:ext uri="{FF2B5EF4-FFF2-40B4-BE49-F238E27FC236}">
              <a16:creationId xmlns:a16="http://schemas.microsoft.com/office/drawing/2014/main" id="{55E9F8A2-AFC4-7EBC-7898-41A538B3555B}"/>
            </a:ext>
          </a:extLst>
        </xdr:cNvPr>
        <xdr:cNvSpPr txBox="1"/>
      </xdr:nvSpPr>
      <xdr:spPr>
        <a:xfrm>
          <a:off x="11656219" y="5375672"/>
          <a:ext cx="7739062" cy="148232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1000"/>
            <a:t>'- Capital costs for PV arrays can be high, but costs may be recouped from power supplied by PVs. Prices of solar panels are expected to continue to fall in future.</a:t>
          </a:r>
        </a:p>
        <a:p>
          <a:r>
            <a:rPr lang="en-GB" sz="1000"/>
            <a:t>- Rates for area of material or per item: solar power including 2.2 kWp monocrystalline solar modules (12 × 185 Wp) on roof mounting kit; certified inverter; DC and AC isolation switches and connection to the grid and certification: £9,700 to £12,000</a:t>
          </a:r>
        </a:p>
        <a:p>
          <a:r>
            <a:rPr lang="en-GB" sz="1000"/>
            <a:t>(Pp. 195, Langdon, D. 2014)</a:t>
          </a:r>
        </a:p>
        <a:p>
          <a:r>
            <a:rPr lang="en-GB" sz="1000"/>
            <a:t>- Capital costs of installing green roof.</a:t>
          </a:r>
        </a:p>
      </xdr:txBody>
    </xdr:sp>
    <xdr:clientData/>
  </xdr:twoCellAnchor>
  <xdr:twoCellAnchor>
    <xdr:from>
      <xdr:col>4</xdr:col>
      <xdr:colOff>11906</xdr:colOff>
      <xdr:row>8</xdr:row>
      <xdr:rowOff>1488281</xdr:rowOff>
    </xdr:from>
    <xdr:to>
      <xdr:col>7</xdr:col>
      <xdr:colOff>5953</xdr:colOff>
      <xdr:row>10</xdr:row>
      <xdr:rowOff>23812</xdr:rowOff>
    </xdr:to>
    <xdr:sp macro="" textlink="">
      <xdr:nvSpPr>
        <xdr:cNvPr id="3" name="TextBox 2">
          <a:extLst>
            <a:ext uri="{FF2B5EF4-FFF2-40B4-BE49-F238E27FC236}">
              <a16:creationId xmlns:a16="http://schemas.microsoft.com/office/drawing/2014/main" id="{4E7EF8A6-8E82-74F8-43DA-3C3081FF52C6}"/>
            </a:ext>
          </a:extLst>
        </xdr:cNvPr>
        <xdr:cNvSpPr txBox="1"/>
      </xdr:nvSpPr>
      <xdr:spPr>
        <a:xfrm>
          <a:off x="11662172" y="6852047"/>
          <a:ext cx="7756922" cy="16668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1000"/>
            <a:t>'- Maintenance costs refer to cleaning of PV panels and landscaping maintenance.</a:t>
          </a:r>
        </a:p>
        <a:p>
          <a:r>
            <a:rPr lang="en-GB" sz="1000"/>
            <a:t>- Many solar panel manufacturers offer 20-25 years warranty.</a:t>
          </a:r>
        </a:p>
      </xdr:txBody>
    </xdr:sp>
    <xdr:clientData/>
  </xdr:twoCellAnchor>
  <xdr:twoCellAnchor>
    <xdr:from>
      <xdr:col>4</xdr:col>
      <xdr:colOff>11906</xdr:colOff>
      <xdr:row>2</xdr:row>
      <xdr:rowOff>309562</xdr:rowOff>
    </xdr:from>
    <xdr:to>
      <xdr:col>4</xdr:col>
      <xdr:colOff>3155156</xdr:colOff>
      <xdr:row>5</xdr:row>
      <xdr:rowOff>0</xdr:rowOff>
    </xdr:to>
    <xdr:sp macro="" textlink="">
      <xdr:nvSpPr>
        <xdr:cNvPr id="4" name="TextBox 3">
          <a:extLst>
            <a:ext uri="{FF2B5EF4-FFF2-40B4-BE49-F238E27FC236}">
              <a16:creationId xmlns:a16="http://schemas.microsoft.com/office/drawing/2014/main" id="{63806A15-B338-7B7C-9F41-18022CC07A37}"/>
            </a:ext>
          </a:extLst>
        </xdr:cNvPr>
        <xdr:cNvSpPr txBox="1"/>
      </xdr:nvSpPr>
      <xdr:spPr>
        <a:xfrm>
          <a:off x="11662172" y="714375"/>
          <a:ext cx="3143250" cy="246459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1000" b="1"/>
            <a:t>1 Angel Lane, City of London, London</a:t>
          </a:r>
        </a:p>
        <a:p>
          <a:r>
            <a:rPr lang="en-GB" sz="1000"/>
            <a:t>A green roof with solar PV is situated at the headquarters of Japanese financial services firm Nomura. In 2019, a series of biodiversity enhancements were also initiated to encourage solitary bees and other invertebrates, installing a variety of nesting habitats including bee banks, mounds, nest boxes and log piles.</a:t>
          </a:r>
        </a:p>
      </xdr:txBody>
    </xdr:sp>
    <xdr:clientData/>
  </xdr:twoCellAnchor>
  <xdr:twoCellAnchor editAs="oneCell">
    <xdr:from>
      <xdr:col>6</xdr:col>
      <xdr:colOff>107155</xdr:colOff>
      <xdr:row>3</xdr:row>
      <xdr:rowOff>0</xdr:rowOff>
    </xdr:from>
    <xdr:to>
      <xdr:col>6</xdr:col>
      <xdr:colOff>2726896</xdr:colOff>
      <xdr:row>4</xdr:row>
      <xdr:rowOff>988558</xdr:rowOff>
    </xdr:to>
    <xdr:pic>
      <xdr:nvPicPr>
        <xdr:cNvPr id="5" name="Picture 4" descr="Picture of flower and solar panels on a green roof at 1 Angel Lane, City of London">
          <a:extLst>
            <a:ext uri="{FF2B5EF4-FFF2-40B4-BE49-F238E27FC236}">
              <a16:creationId xmlns:a16="http://schemas.microsoft.com/office/drawing/2014/main" id="{21EDFB9E-0EB7-5D4B-181F-2F88CCC07A3B}"/>
            </a:ext>
          </a:extLst>
        </xdr:cNvPr>
        <xdr:cNvPicPr>
          <a:picLocks noChangeAspect="1"/>
        </xdr:cNvPicPr>
      </xdr:nvPicPr>
      <xdr:blipFill>
        <a:blip xmlns:r="http://schemas.openxmlformats.org/officeDocument/2006/relationships" r:embed="rId1"/>
        <a:stretch>
          <a:fillRect/>
        </a:stretch>
      </xdr:blipFill>
      <xdr:spPr>
        <a:xfrm>
          <a:off x="15793640" y="720329"/>
          <a:ext cx="2619741" cy="2429214"/>
        </a:xfrm>
        <a:prstGeom prst="rect">
          <a:avLst/>
        </a:prstGeom>
      </xdr:spPr>
    </xdr:pic>
    <xdr:clientData/>
  </xdr:twoCellAnchor>
  <xdr:twoCellAnchor>
    <xdr:from>
      <xdr:col>6</xdr:col>
      <xdr:colOff>11906</xdr:colOff>
      <xdr:row>5</xdr:row>
      <xdr:rowOff>11906</xdr:rowOff>
    </xdr:from>
    <xdr:to>
      <xdr:col>7</xdr:col>
      <xdr:colOff>11906</xdr:colOff>
      <xdr:row>6</xdr:row>
      <xdr:rowOff>613172</xdr:rowOff>
    </xdr:to>
    <xdr:sp macro="" textlink="">
      <xdr:nvSpPr>
        <xdr:cNvPr id="6" name="TextBox 5">
          <a:extLst>
            <a:ext uri="{FF2B5EF4-FFF2-40B4-BE49-F238E27FC236}">
              <a16:creationId xmlns:a16="http://schemas.microsoft.com/office/drawing/2014/main" id="{5E93E919-C40A-880F-B638-B402A942773E}"/>
            </a:ext>
          </a:extLst>
        </xdr:cNvPr>
        <xdr:cNvSpPr txBox="1"/>
      </xdr:nvSpPr>
      <xdr:spPr>
        <a:xfrm>
          <a:off x="15698391" y="3190875"/>
          <a:ext cx="3726656" cy="123229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000">
              <a:solidFill>
                <a:schemeClr val="dk1"/>
              </a:solidFill>
              <a:effectLst/>
              <a:latin typeface="+mn-lt"/>
              <a:ea typeface="+mn-ea"/>
              <a:cs typeface="+mn-cs"/>
            </a:rPr>
            <a:t>•Intercepting rainfall</a:t>
          </a:r>
        </a:p>
        <a:p>
          <a:r>
            <a:rPr lang="en-GB" sz="1000">
              <a:solidFill>
                <a:schemeClr val="dk1"/>
              </a:solidFill>
              <a:effectLst/>
              <a:latin typeface="+mn-lt"/>
              <a:ea typeface="+mn-ea"/>
              <a:cs typeface="+mn-cs"/>
            </a:rPr>
            <a:t>•Surface water management</a:t>
          </a:r>
          <a:r>
            <a:rPr lang="en-GB" sz="1000" baseline="0">
              <a:solidFill>
                <a:schemeClr val="dk1"/>
              </a:solidFill>
              <a:effectLst/>
              <a:latin typeface="+mn-lt"/>
              <a:ea typeface="+mn-ea"/>
              <a:cs typeface="+mn-cs"/>
            </a:rPr>
            <a:t> </a:t>
          </a:r>
          <a:r>
            <a:rPr lang="en-GB" sz="1000">
              <a:solidFill>
                <a:schemeClr val="dk1"/>
              </a:solidFill>
              <a:effectLst/>
              <a:latin typeface="+mn-lt"/>
              <a:ea typeface="+mn-ea"/>
              <a:cs typeface="+mn-cs"/>
            </a:rPr>
            <a:t>•Air quality improvement  </a:t>
          </a:r>
        </a:p>
        <a:p>
          <a:r>
            <a:rPr lang="en-GB" sz="1000">
              <a:solidFill>
                <a:schemeClr val="dk1"/>
              </a:solidFill>
              <a:effectLst/>
              <a:latin typeface="+mn-lt"/>
              <a:ea typeface="+mn-ea"/>
              <a:cs typeface="+mn-cs"/>
            </a:rPr>
            <a:t>•Enhancing biodiversity •Economic Savings </a:t>
          </a:r>
        </a:p>
        <a:p>
          <a:r>
            <a:rPr lang="en-GB" sz="1000">
              <a:solidFill>
                <a:schemeClr val="dk1"/>
              </a:solidFill>
              <a:effectLst/>
              <a:latin typeface="+mn-lt"/>
              <a:ea typeface="+mn-ea"/>
              <a:cs typeface="+mn-cs"/>
            </a:rPr>
            <a:t>•Heating / cooling load reduction </a:t>
          </a:r>
        </a:p>
        <a:p>
          <a:r>
            <a:rPr lang="en-GB" sz="1000">
              <a:solidFill>
                <a:schemeClr val="dk1"/>
              </a:solidFill>
              <a:effectLst/>
              <a:latin typeface="+mn-lt"/>
              <a:ea typeface="+mn-ea"/>
              <a:cs typeface="+mn-cs"/>
            </a:rPr>
            <a:t>•Energy consumption reduction</a:t>
          </a:r>
        </a:p>
        <a:p>
          <a:r>
            <a:rPr lang="en-GB" sz="1000">
              <a:solidFill>
                <a:schemeClr val="dk1"/>
              </a:solidFill>
              <a:effectLst/>
              <a:latin typeface="+mn-lt"/>
              <a:ea typeface="+mn-ea"/>
              <a:cs typeface="+mn-cs"/>
            </a:rPr>
            <a:t>•Indoor thermal comfort •Urban heat island </a:t>
          </a:r>
        </a:p>
        <a:p>
          <a:endParaRPr lang="en-GB" sz="1100"/>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4</xdr:col>
      <xdr:colOff>5953</xdr:colOff>
      <xdr:row>8</xdr:row>
      <xdr:rowOff>0</xdr:rowOff>
    </xdr:from>
    <xdr:to>
      <xdr:col>7</xdr:col>
      <xdr:colOff>0</xdr:colOff>
      <xdr:row>9</xdr:row>
      <xdr:rowOff>11906</xdr:rowOff>
    </xdr:to>
    <xdr:sp macro="" textlink="">
      <xdr:nvSpPr>
        <xdr:cNvPr id="2" name="TextBox 1">
          <a:extLst>
            <a:ext uri="{FF2B5EF4-FFF2-40B4-BE49-F238E27FC236}">
              <a16:creationId xmlns:a16="http://schemas.microsoft.com/office/drawing/2014/main" id="{32DCCB32-A51B-0ABA-8EDE-F5346B77B2E2}"/>
            </a:ext>
          </a:extLst>
        </xdr:cNvPr>
        <xdr:cNvSpPr txBox="1"/>
      </xdr:nvSpPr>
      <xdr:spPr>
        <a:xfrm>
          <a:off x="11656219" y="5363766"/>
          <a:ext cx="7756922" cy="15061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1000"/>
            <a:t>'Capital costs for PV arrays can be high, but costs may be recouped from power supplied by PVs. Prices of solar panels are expected to continue to fall in future.</a:t>
          </a:r>
        </a:p>
        <a:p>
          <a:r>
            <a:rPr lang="en-GB" sz="1000"/>
            <a:t>Rates for area of material or per item: solar power including 2.2 kWp monocrystalline solar modules (12 × 185 Wp) on roof mounting kit; certified inverter; DC and AC isolation switches and connection to the grid and certification: £9,700 to £12,000</a:t>
          </a:r>
        </a:p>
        <a:p>
          <a:r>
            <a:rPr lang="en-GB" sz="1000"/>
            <a:t>(Pp. 195, Langdon, D. 2014)</a:t>
          </a:r>
        </a:p>
      </xdr:txBody>
    </xdr:sp>
    <xdr:clientData/>
  </xdr:twoCellAnchor>
  <xdr:twoCellAnchor>
    <xdr:from>
      <xdr:col>4</xdr:col>
      <xdr:colOff>11906</xdr:colOff>
      <xdr:row>9</xdr:row>
      <xdr:rowOff>5953</xdr:rowOff>
    </xdr:from>
    <xdr:to>
      <xdr:col>7</xdr:col>
      <xdr:colOff>0</xdr:colOff>
      <xdr:row>9</xdr:row>
      <xdr:rowOff>1625203</xdr:rowOff>
    </xdr:to>
    <xdr:sp macro="" textlink="">
      <xdr:nvSpPr>
        <xdr:cNvPr id="3" name="TextBox 2">
          <a:extLst>
            <a:ext uri="{FF2B5EF4-FFF2-40B4-BE49-F238E27FC236}">
              <a16:creationId xmlns:a16="http://schemas.microsoft.com/office/drawing/2014/main" id="{9367981E-3B0A-AE4A-DEF0-D94919E6316E}"/>
            </a:ext>
          </a:extLst>
        </xdr:cNvPr>
        <xdr:cNvSpPr txBox="1"/>
      </xdr:nvSpPr>
      <xdr:spPr>
        <a:xfrm>
          <a:off x="11662172" y="6863953"/>
          <a:ext cx="7750969" cy="16192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1000"/>
            <a:t>'- Maintenance costs including cleaning of PV panels.</a:t>
          </a:r>
        </a:p>
        <a:p>
          <a:r>
            <a:rPr lang="en-GB" sz="1000"/>
            <a:t>- Many solar panel manufacturers offer 20-25 years warranty.</a:t>
          </a:r>
        </a:p>
      </xdr:txBody>
    </xdr:sp>
    <xdr:clientData/>
  </xdr:twoCellAnchor>
  <xdr:twoCellAnchor>
    <xdr:from>
      <xdr:col>4</xdr:col>
      <xdr:colOff>17859</xdr:colOff>
      <xdr:row>3</xdr:row>
      <xdr:rowOff>5952</xdr:rowOff>
    </xdr:from>
    <xdr:to>
      <xdr:col>5</xdr:col>
      <xdr:colOff>0</xdr:colOff>
      <xdr:row>5</xdr:row>
      <xdr:rowOff>0</xdr:rowOff>
    </xdr:to>
    <xdr:sp macro="" textlink="">
      <xdr:nvSpPr>
        <xdr:cNvPr id="4" name="TextBox 3">
          <a:extLst>
            <a:ext uri="{FF2B5EF4-FFF2-40B4-BE49-F238E27FC236}">
              <a16:creationId xmlns:a16="http://schemas.microsoft.com/office/drawing/2014/main" id="{C2B5744A-C673-A5EC-E900-6950BB06E054}"/>
            </a:ext>
          </a:extLst>
        </xdr:cNvPr>
        <xdr:cNvSpPr txBox="1"/>
      </xdr:nvSpPr>
      <xdr:spPr>
        <a:xfrm>
          <a:off x="11668125" y="726281"/>
          <a:ext cx="3143250" cy="245268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1000" b="1"/>
            <a:t>1 Angel Lane, City of London, London</a:t>
          </a:r>
        </a:p>
        <a:p>
          <a:r>
            <a:rPr lang="en-GB" sz="1000"/>
            <a:t>A green roof with solar PV is situated at the headquarters of Japanese financial services firm Nomura. In 2019, a series of biodiversity enhancements were also initiated to encourage solitary bees and other invertebrates, installing a variety of nesting habitats including bee banks, mounds, nest boxes and log piles.</a:t>
          </a:r>
        </a:p>
      </xdr:txBody>
    </xdr:sp>
    <xdr:clientData/>
  </xdr:twoCellAnchor>
  <xdr:twoCellAnchor editAs="oneCell">
    <xdr:from>
      <xdr:col>5</xdr:col>
      <xdr:colOff>773906</xdr:colOff>
      <xdr:row>3</xdr:row>
      <xdr:rowOff>17860</xdr:rowOff>
    </xdr:from>
    <xdr:to>
      <xdr:col>6</xdr:col>
      <xdr:colOff>2918642</xdr:colOff>
      <xdr:row>4</xdr:row>
      <xdr:rowOff>977839</xdr:rowOff>
    </xdr:to>
    <xdr:pic>
      <xdr:nvPicPr>
        <xdr:cNvPr id="5" name="Picture 4" descr="Picture of green roof showing grass and solar panels at 1 Angel Road, City of London">
          <a:extLst>
            <a:ext uri="{FF2B5EF4-FFF2-40B4-BE49-F238E27FC236}">
              <a16:creationId xmlns:a16="http://schemas.microsoft.com/office/drawing/2014/main" id="{BFA51002-AFB3-61F3-5652-3B93CDCF80AB}"/>
            </a:ext>
          </a:extLst>
        </xdr:cNvPr>
        <xdr:cNvPicPr>
          <a:picLocks noChangeAspect="1"/>
        </xdr:cNvPicPr>
      </xdr:nvPicPr>
      <xdr:blipFill>
        <a:blip xmlns:r="http://schemas.openxmlformats.org/officeDocument/2006/relationships" r:embed="rId1"/>
        <a:stretch>
          <a:fillRect/>
        </a:stretch>
      </xdr:blipFill>
      <xdr:spPr>
        <a:xfrm>
          <a:off x="15585281" y="738189"/>
          <a:ext cx="3019846" cy="2400635"/>
        </a:xfrm>
        <a:prstGeom prst="rect">
          <a:avLst/>
        </a:prstGeom>
      </xdr:spPr>
    </xdr:pic>
    <xdr:clientData/>
  </xdr:twoCellAnchor>
  <xdr:twoCellAnchor>
    <xdr:from>
      <xdr:col>5</xdr:col>
      <xdr:colOff>875109</xdr:colOff>
      <xdr:row>5</xdr:row>
      <xdr:rowOff>5953</xdr:rowOff>
    </xdr:from>
    <xdr:to>
      <xdr:col>6</xdr:col>
      <xdr:colOff>3714749</xdr:colOff>
      <xdr:row>7</xdr:row>
      <xdr:rowOff>0</xdr:rowOff>
    </xdr:to>
    <xdr:sp macro="" textlink="">
      <xdr:nvSpPr>
        <xdr:cNvPr id="6" name="TextBox 5">
          <a:extLst>
            <a:ext uri="{FF2B5EF4-FFF2-40B4-BE49-F238E27FC236}">
              <a16:creationId xmlns:a16="http://schemas.microsoft.com/office/drawing/2014/main" id="{390173B3-F8D8-A8A0-681E-141A271641A9}"/>
            </a:ext>
          </a:extLst>
        </xdr:cNvPr>
        <xdr:cNvSpPr txBox="1"/>
      </xdr:nvSpPr>
      <xdr:spPr>
        <a:xfrm>
          <a:off x="15686484" y="3184922"/>
          <a:ext cx="3714750" cy="124420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1000">
              <a:solidFill>
                <a:schemeClr val="dk1"/>
              </a:solidFill>
              <a:effectLst/>
              <a:latin typeface="+mn-lt"/>
              <a:ea typeface="+mn-ea"/>
              <a:cs typeface="+mn-cs"/>
            </a:rPr>
            <a:t>•Air quality improvement  •Economic Savings </a:t>
          </a:r>
        </a:p>
        <a:p>
          <a:r>
            <a:rPr lang="en-GB" sz="1000">
              <a:solidFill>
                <a:schemeClr val="dk1"/>
              </a:solidFill>
              <a:effectLst/>
              <a:latin typeface="+mn-lt"/>
              <a:ea typeface="+mn-ea"/>
              <a:cs typeface="+mn-cs"/>
            </a:rPr>
            <a:t>•Carbon reduction •Heating / cooling load reduction </a:t>
          </a:r>
        </a:p>
        <a:p>
          <a:endParaRPr lang="en-GB" sz="1100"/>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4</xdr:col>
      <xdr:colOff>5953</xdr:colOff>
      <xdr:row>7</xdr:row>
      <xdr:rowOff>928687</xdr:rowOff>
    </xdr:from>
    <xdr:to>
      <xdr:col>7</xdr:col>
      <xdr:colOff>5953</xdr:colOff>
      <xdr:row>8</xdr:row>
      <xdr:rowOff>1488281</xdr:rowOff>
    </xdr:to>
    <xdr:sp macro="" textlink="">
      <xdr:nvSpPr>
        <xdr:cNvPr id="2" name="TextBox 1">
          <a:extLst>
            <a:ext uri="{FF2B5EF4-FFF2-40B4-BE49-F238E27FC236}">
              <a16:creationId xmlns:a16="http://schemas.microsoft.com/office/drawing/2014/main" id="{4877FBD4-5533-93D3-4534-82DCECF0607D}"/>
            </a:ext>
          </a:extLst>
        </xdr:cNvPr>
        <xdr:cNvSpPr txBox="1"/>
      </xdr:nvSpPr>
      <xdr:spPr>
        <a:xfrm>
          <a:off x="11656219" y="5357812"/>
          <a:ext cx="7762875" cy="149423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1000"/>
            <a:t>'- Looking at providers such as ONYX Solar, some PV material for cladding  costs start from £86 per sqm. Furthermore, PV Glass unlocks the access to incentives to renewables that other materials for rainscreen cladding don't have. </a:t>
          </a:r>
        </a:p>
        <a:p>
          <a:r>
            <a:rPr lang="en-GB" sz="1000"/>
            <a:t>- Each square meter generates energy free of cost thanks to the sun (About £460 per sqm)</a:t>
          </a:r>
        </a:p>
        <a:p>
          <a:r>
            <a:rPr lang="en-GB" sz="1000"/>
            <a:t>- The initial cost can be offset by reducing the amount spent on building materials.</a:t>
          </a:r>
        </a:p>
        <a:p>
          <a:r>
            <a:rPr lang="en-GB" sz="1000"/>
            <a:t>- The cost of labour that would normally be used to construct the part of the building that the BIPV modules replace can also be offset.</a:t>
          </a:r>
        </a:p>
        <a:p>
          <a:endParaRPr lang="en-GB" sz="1000"/>
        </a:p>
        <a:p>
          <a:r>
            <a:rPr lang="en-GB" sz="1000"/>
            <a:t>(https://www.onyxsolar.com/economic-feasibility/)</a:t>
          </a:r>
        </a:p>
      </xdr:txBody>
    </xdr:sp>
    <xdr:clientData/>
  </xdr:twoCellAnchor>
  <xdr:twoCellAnchor>
    <xdr:from>
      <xdr:col>4</xdr:col>
      <xdr:colOff>5953</xdr:colOff>
      <xdr:row>8</xdr:row>
      <xdr:rowOff>1482328</xdr:rowOff>
    </xdr:from>
    <xdr:to>
      <xdr:col>6</xdr:col>
      <xdr:colOff>3720702</xdr:colOff>
      <xdr:row>10</xdr:row>
      <xdr:rowOff>11906</xdr:rowOff>
    </xdr:to>
    <xdr:sp macro="" textlink="">
      <xdr:nvSpPr>
        <xdr:cNvPr id="3" name="TextBox 2">
          <a:extLst>
            <a:ext uri="{FF2B5EF4-FFF2-40B4-BE49-F238E27FC236}">
              <a16:creationId xmlns:a16="http://schemas.microsoft.com/office/drawing/2014/main" id="{E6A517CA-C6B0-A518-6FA2-670C43A11159}"/>
            </a:ext>
          </a:extLst>
        </xdr:cNvPr>
        <xdr:cNvSpPr txBox="1"/>
      </xdr:nvSpPr>
      <xdr:spPr>
        <a:xfrm>
          <a:off x="11656219" y="6846094"/>
          <a:ext cx="7750968" cy="166092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1000"/>
            <a:t>'- Maintenance costs including cleaning of PV panels.</a:t>
          </a:r>
        </a:p>
        <a:p>
          <a:r>
            <a:rPr lang="en-GB" sz="1000"/>
            <a:t>- Many solar panel manufacturers offer 20-25 years warranty.</a:t>
          </a:r>
        </a:p>
      </xdr:txBody>
    </xdr:sp>
    <xdr:clientData/>
  </xdr:twoCellAnchor>
  <xdr:twoCellAnchor editAs="oneCell">
    <xdr:from>
      <xdr:col>5</xdr:col>
      <xdr:colOff>666750</xdr:colOff>
      <xdr:row>3</xdr:row>
      <xdr:rowOff>41672</xdr:rowOff>
    </xdr:from>
    <xdr:to>
      <xdr:col>6</xdr:col>
      <xdr:colOff>3002013</xdr:colOff>
      <xdr:row>4</xdr:row>
      <xdr:rowOff>1001651</xdr:rowOff>
    </xdr:to>
    <xdr:pic>
      <xdr:nvPicPr>
        <xdr:cNvPr id="4" name="Picture 3" descr="Image">
          <a:extLst>
            <a:ext uri="{FF2B5EF4-FFF2-40B4-BE49-F238E27FC236}">
              <a16:creationId xmlns:a16="http://schemas.microsoft.com/office/drawing/2014/main" id="{2EC4D6BD-93B9-80B2-A1AC-ECCADACA4CCC}"/>
            </a:ext>
          </a:extLst>
        </xdr:cNvPr>
        <xdr:cNvPicPr>
          <a:picLocks noChangeAspect="1"/>
        </xdr:cNvPicPr>
      </xdr:nvPicPr>
      <xdr:blipFill>
        <a:blip xmlns:r="http://schemas.openxmlformats.org/officeDocument/2006/relationships" r:embed="rId1"/>
        <a:stretch>
          <a:fillRect/>
        </a:stretch>
      </xdr:blipFill>
      <xdr:spPr>
        <a:xfrm>
          <a:off x="15478125" y="762001"/>
          <a:ext cx="3210373" cy="2400635"/>
        </a:xfrm>
        <a:prstGeom prst="rect">
          <a:avLst/>
        </a:prstGeom>
      </xdr:spPr>
    </xdr:pic>
    <xdr:clientData/>
  </xdr:twoCellAnchor>
  <xdr:twoCellAnchor>
    <xdr:from>
      <xdr:col>4</xdr:col>
      <xdr:colOff>0</xdr:colOff>
      <xdr:row>2</xdr:row>
      <xdr:rowOff>315515</xdr:rowOff>
    </xdr:from>
    <xdr:to>
      <xdr:col>5</xdr:col>
      <xdr:colOff>11906</xdr:colOff>
      <xdr:row>4</xdr:row>
      <xdr:rowOff>1012031</xdr:rowOff>
    </xdr:to>
    <xdr:sp macro="" textlink="">
      <xdr:nvSpPr>
        <xdr:cNvPr id="5" name="TextBox 4">
          <a:extLst>
            <a:ext uri="{FF2B5EF4-FFF2-40B4-BE49-F238E27FC236}">
              <a16:creationId xmlns:a16="http://schemas.microsoft.com/office/drawing/2014/main" id="{FA8E9258-6F8D-9F25-8B6D-177B262DB071}"/>
            </a:ext>
          </a:extLst>
        </xdr:cNvPr>
        <xdr:cNvSpPr txBox="1"/>
      </xdr:nvSpPr>
      <xdr:spPr>
        <a:xfrm>
          <a:off x="11650266" y="720328"/>
          <a:ext cx="3173015" cy="245268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1000" b="1"/>
            <a:t>Kingsgate House, Kings Road, Chelsea</a:t>
          </a:r>
        </a:p>
        <a:p>
          <a:r>
            <a:rPr lang="en-GB" sz="1000"/>
            <a:t>Designed by Horden Cherry Lee architects, the façade of this seven storey residential building includes 8000 high efficiency solar cells, generating up to 29 kW of electricity.</a:t>
          </a:r>
        </a:p>
      </xdr:txBody>
    </xdr:sp>
    <xdr:clientData/>
  </xdr:twoCellAnchor>
  <xdr:twoCellAnchor>
    <xdr:from>
      <xdr:col>5</xdr:col>
      <xdr:colOff>875109</xdr:colOff>
      <xdr:row>5</xdr:row>
      <xdr:rowOff>0</xdr:rowOff>
    </xdr:from>
    <xdr:to>
      <xdr:col>6</xdr:col>
      <xdr:colOff>3714749</xdr:colOff>
      <xdr:row>7</xdr:row>
      <xdr:rowOff>5953</xdr:rowOff>
    </xdr:to>
    <xdr:sp macro="" textlink="">
      <xdr:nvSpPr>
        <xdr:cNvPr id="6" name="TextBox 5">
          <a:extLst>
            <a:ext uri="{FF2B5EF4-FFF2-40B4-BE49-F238E27FC236}">
              <a16:creationId xmlns:a16="http://schemas.microsoft.com/office/drawing/2014/main" id="{AE80C768-81B7-65A1-3F6A-74603791B30C}"/>
            </a:ext>
          </a:extLst>
        </xdr:cNvPr>
        <xdr:cNvSpPr txBox="1"/>
      </xdr:nvSpPr>
      <xdr:spPr>
        <a:xfrm>
          <a:off x="15686484" y="3178969"/>
          <a:ext cx="3714750" cy="125610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1000">
              <a:solidFill>
                <a:schemeClr val="dk1"/>
              </a:solidFill>
              <a:effectLst/>
              <a:latin typeface="+mn-lt"/>
              <a:ea typeface="+mn-ea"/>
              <a:cs typeface="+mn-cs"/>
            </a:rPr>
            <a:t>•Air quality improvement •Economic Savings </a:t>
          </a:r>
        </a:p>
        <a:p>
          <a:r>
            <a:rPr lang="en-GB" sz="1000">
              <a:solidFill>
                <a:schemeClr val="dk1"/>
              </a:solidFill>
              <a:effectLst/>
              <a:latin typeface="+mn-lt"/>
              <a:ea typeface="+mn-ea"/>
              <a:cs typeface="+mn-cs"/>
            </a:rPr>
            <a:t>•Carbon reduction •Heating / cooling load reduction </a:t>
          </a:r>
        </a:p>
        <a:p>
          <a:r>
            <a:rPr lang="en-GB" sz="1000">
              <a:solidFill>
                <a:schemeClr val="dk1"/>
              </a:solidFill>
              <a:effectLst/>
              <a:latin typeface="+mn-lt"/>
              <a:ea typeface="+mn-ea"/>
              <a:cs typeface="+mn-cs"/>
            </a:rPr>
            <a:t>•Energy consumption reduction •Increased property value •Indoor thermal comfort</a:t>
          </a:r>
        </a:p>
        <a:p>
          <a:endParaRPr lang="en-GB" sz="1100"/>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4</xdr:col>
      <xdr:colOff>11906</xdr:colOff>
      <xdr:row>8</xdr:row>
      <xdr:rowOff>0</xdr:rowOff>
    </xdr:from>
    <xdr:to>
      <xdr:col>7</xdr:col>
      <xdr:colOff>0</xdr:colOff>
      <xdr:row>9</xdr:row>
      <xdr:rowOff>5953</xdr:rowOff>
    </xdr:to>
    <xdr:sp macro="" textlink="">
      <xdr:nvSpPr>
        <xdr:cNvPr id="2" name="TextBox 1">
          <a:extLst>
            <a:ext uri="{FF2B5EF4-FFF2-40B4-BE49-F238E27FC236}">
              <a16:creationId xmlns:a16="http://schemas.microsoft.com/office/drawing/2014/main" id="{A51D3CF7-F759-B853-F645-8E3277A9536E}"/>
            </a:ext>
          </a:extLst>
        </xdr:cNvPr>
        <xdr:cNvSpPr txBox="1"/>
      </xdr:nvSpPr>
      <xdr:spPr>
        <a:xfrm>
          <a:off x="11662172" y="5363766"/>
          <a:ext cx="7750969" cy="150018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900"/>
            <a:t>'- For commercial buildings high performance internal blinds is the most cost-effective option. Upgrading glazing in façade or adding external shading are secondary options that will have higher cost and more difficult implementation. </a:t>
          </a:r>
        </a:p>
        <a:p>
          <a:r>
            <a:rPr lang="en-GB" sz="900"/>
            <a:t>- Example from Spon's Architects' and builders' Price Book: Solar shading fixed aluminium Brise Soleil including unit-strut supports; 300mm deep £125 to 155/m (Pp, 178, Langdon, D. 2014); Louvre blind 89mm louvres, manual chain operation, fixed to masonry/m2 - £38.50 to 49.50; Roller blind solar blackout blinds, roller type, manual chain operation, fixed to masonry/m2 - £51 to 65 (Pp, 191, Langdon, D. 2014). Louvres, Brise Soleils and frames; polyester powder coated aluminium; fixing in position including brackets Brise soleil, to mitigate the effects of solar gain. This rate assumes a single natural anodized extruded aluminium fin, with brackets and orientated either horizontally or vertically. The quantity of fins per storey height should be calculated to achieve desired shading : 300mm deep - £125/m</a:t>
          </a:r>
        </a:p>
      </xdr:txBody>
    </xdr:sp>
    <xdr:clientData/>
  </xdr:twoCellAnchor>
  <xdr:twoCellAnchor>
    <xdr:from>
      <xdr:col>3</xdr:col>
      <xdr:colOff>1012031</xdr:colOff>
      <xdr:row>9</xdr:row>
      <xdr:rowOff>5953</xdr:rowOff>
    </xdr:from>
    <xdr:to>
      <xdr:col>7</xdr:col>
      <xdr:colOff>5953</xdr:colOff>
      <xdr:row>10</xdr:row>
      <xdr:rowOff>5952</xdr:rowOff>
    </xdr:to>
    <xdr:sp macro="" textlink="">
      <xdr:nvSpPr>
        <xdr:cNvPr id="3" name="TextBox 2">
          <a:extLst>
            <a:ext uri="{FF2B5EF4-FFF2-40B4-BE49-F238E27FC236}">
              <a16:creationId xmlns:a16="http://schemas.microsoft.com/office/drawing/2014/main" id="{D5BA3F07-6822-E7F7-E97C-EF3C26E05B9E}"/>
            </a:ext>
          </a:extLst>
        </xdr:cNvPr>
        <xdr:cNvSpPr txBox="1"/>
      </xdr:nvSpPr>
      <xdr:spPr>
        <a:xfrm>
          <a:off x="11644312" y="6863953"/>
          <a:ext cx="7774782" cy="163710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1000"/>
            <a:t>'Maintenance would include periodic cleaning of structures and reactive maintenance to faults, e.g. mechanical faults in retractable blinds and shades.</a:t>
          </a:r>
        </a:p>
      </xdr:txBody>
    </xdr:sp>
    <xdr:clientData/>
  </xdr:twoCellAnchor>
  <xdr:twoCellAnchor>
    <xdr:from>
      <xdr:col>3</xdr:col>
      <xdr:colOff>1012031</xdr:colOff>
      <xdr:row>3</xdr:row>
      <xdr:rowOff>11905</xdr:rowOff>
    </xdr:from>
    <xdr:to>
      <xdr:col>5</xdr:col>
      <xdr:colOff>5953</xdr:colOff>
      <xdr:row>4</xdr:row>
      <xdr:rowOff>1012031</xdr:rowOff>
    </xdr:to>
    <xdr:sp macro="" textlink="">
      <xdr:nvSpPr>
        <xdr:cNvPr id="4" name="TextBox 3">
          <a:extLst>
            <a:ext uri="{FF2B5EF4-FFF2-40B4-BE49-F238E27FC236}">
              <a16:creationId xmlns:a16="http://schemas.microsoft.com/office/drawing/2014/main" id="{0443EA56-A685-2AC8-769D-85A37A621826}"/>
            </a:ext>
          </a:extLst>
        </xdr:cNvPr>
        <xdr:cNvSpPr txBox="1"/>
      </xdr:nvSpPr>
      <xdr:spPr>
        <a:xfrm>
          <a:off x="11644312" y="732234"/>
          <a:ext cx="3173016" cy="244078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1000" b="1"/>
            <a:t>Monument Building, City of London</a:t>
          </a:r>
        </a:p>
        <a:p>
          <a:r>
            <a:rPr lang="en-GB" sz="1000"/>
            <a:t>The Monument Building is an office and retail development next to the Monument to the Great Fire of London. Twisting aluminium fins are incorporated on the south façade of the building to allow natural light to enter but also protecting it from excessive solar gain.</a:t>
          </a:r>
        </a:p>
      </xdr:txBody>
    </xdr:sp>
    <xdr:clientData/>
  </xdr:twoCellAnchor>
  <xdr:twoCellAnchor editAs="oneCell">
    <xdr:from>
      <xdr:col>5</xdr:col>
      <xdr:colOff>684610</xdr:colOff>
      <xdr:row>3</xdr:row>
      <xdr:rowOff>11907</xdr:rowOff>
    </xdr:from>
    <xdr:to>
      <xdr:col>6</xdr:col>
      <xdr:colOff>3019873</xdr:colOff>
      <xdr:row>4</xdr:row>
      <xdr:rowOff>990939</xdr:rowOff>
    </xdr:to>
    <xdr:pic>
      <xdr:nvPicPr>
        <xdr:cNvPr id="5" name="Picture 4" descr="Picture of Monument Building, City of London">
          <a:extLst>
            <a:ext uri="{FF2B5EF4-FFF2-40B4-BE49-F238E27FC236}">
              <a16:creationId xmlns:a16="http://schemas.microsoft.com/office/drawing/2014/main" id="{53AE48B4-582E-8EA0-4F01-78AFBB692250}"/>
            </a:ext>
          </a:extLst>
        </xdr:cNvPr>
        <xdr:cNvPicPr>
          <a:picLocks noChangeAspect="1"/>
        </xdr:cNvPicPr>
      </xdr:nvPicPr>
      <xdr:blipFill>
        <a:blip xmlns:r="http://schemas.openxmlformats.org/officeDocument/2006/relationships" r:embed="rId1"/>
        <a:stretch>
          <a:fillRect/>
        </a:stretch>
      </xdr:blipFill>
      <xdr:spPr>
        <a:xfrm>
          <a:off x="15495985" y="732236"/>
          <a:ext cx="3210373" cy="2419688"/>
        </a:xfrm>
        <a:prstGeom prst="rect">
          <a:avLst/>
        </a:prstGeom>
      </xdr:spPr>
    </xdr:pic>
    <xdr:clientData/>
  </xdr:twoCellAnchor>
  <xdr:twoCellAnchor>
    <xdr:from>
      <xdr:col>6</xdr:col>
      <xdr:colOff>5952</xdr:colOff>
      <xdr:row>5</xdr:row>
      <xdr:rowOff>0</xdr:rowOff>
    </xdr:from>
    <xdr:to>
      <xdr:col>6</xdr:col>
      <xdr:colOff>3720702</xdr:colOff>
      <xdr:row>7</xdr:row>
      <xdr:rowOff>0</xdr:rowOff>
    </xdr:to>
    <xdr:sp macro="" textlink="">
      <xdr:nvSpPr>
        <xdr:cNvPr id="6" name="TextBox 5">
          <a:extLst>
            <a:ext uri="{FF2B5EF4-FFF2-40B4-BE49-F238E27FC236}">
              <a16:creationId xmlns:a16="http://schemas.microsoft.com/office/drawing/2014/main" id="{DA2A7862-B69B-99B5-6C8C-4F63A1FA0B5C}"/>
            </a:ext>
          </a:extLst>
        </xdr:cNvPr>
        <xdr:cNvSpPr txBox="1"/>
      </xdr:nvSpPr>
      <xdr:spPr>
        <a:xfrm>
          <a:off x="15692437" y="3178969"/>
          <a:ext cx="3714750" cy="125015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1000">
              <a:solidFill>
                <a:schemeClr val="dk1"/>
              </a:solidFill>
              <a:effectLst/>
              <a:latin typeface="+mn-lt"/>
              <a:ea typeface="+mn-ea"/>
              <a:cs typeface="+mn-cs"/>
            </a:rPr>
            <a:t>•Urban heat island •Carbon reduction •Economic Savings •Heating/cooling load reduction </a:t>
          </a:r>
        </a:p>
        <a:p>
          <a:r>
            <a:rPr lang="en-GB" sz="1000">
              <a:solidFill>
                <a:schemeClr val="dk1"/>
              </a:solidFill>
              <a:effectLst/>
              <a:latin typeface="+mn-lt"/>
              <a:ea typeface="+mn-ea"/>
              <a:cs typeface="+mn-cs"/>
            </a:rPr>
            <a:t>•Energy consumption reduction •Increased property value • Indoor thermal comfort </a:t>
          </a:r>
        </a:p>
        <a:p>
          <a:endParaRPr lang="en-GB" sz="1100"/>
        </a:p>
      </xdr:txBody>
    </xdr:sp>
    <xdr:clientData/>
  </xdr:twoCellAnchor>
</xdr:wsDr>
</file>

<file path=xl/drawings/drawing26.xml><?xml version="1.0" encoding="utf-8"?>
<xdr:wsDr xmlns:xdr="http://schemas.openxmlformats.org/drawingml/2006/spreadsheetDrawing" xmlns:a="http://schemas.openxmlformats.org/drawingml/2006/main">
  <xdr:twoCellAnchor>
    <xdr:from>
      <xdr:col>4</xdr:col>
      <xdr:colOff>0</xdr:colOff>
      <xdr:row>8</xdr:row>
      <xdr:rowOff>5953</xdr:rowOff>
    </xdr:from>
    <xdr:to>
      <xdr:col>7</xdr:col>
      <xdr:colOff>5953</xdr:colOff>
      <xdr:row>9</xdr:row>
      <xdr:rowOff>5953</xdr:rowOff>
    </xdr:to>
    <xdr:sp macro="" textlink="">
      <xdr:nvSpPr>
        <xdr:cNvPr id="2" name="TextBox 1">
          <a:extLst>
            <a:ext uri="{FF2B5EF4-FFF2-40B4-BE49-F238E27FC236}">
              <a16:creationId xmlns:a16="http://schemas.microsoft.com/office/drawing/2014/main" id="{2645FB09-4CC5-655D-5006-1481B2D502C8}"/>
            </a:ext>
          </a:extLst>
        </xdr:cNvPr>
        <xdr:cNvSpPr txBox="1"/>
      </xdr:nvSpPr>
      <xdr:spPr>
        <a:xfrm>
          <a:off x="11650266" y="5369719"/>
          <a:ext cx="7768828" cy="149423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1000"/>
            <a:t>'Costs will depend on design, not only materials used but also area of coverage and properties. </a:t>
          </a:r>
        </a:p>
        <a:p>
          <a:endParaRPr lang="en-GB" sz="1000"/>
        </a:p>
        <a:p>
          <a:r>
            <a:rPr lang="en-GB" sz="1000"/>
            <a:t>As an example, we looked at  a particular provider, Shade Sails KOOL series, designed for easy installation and high shade factor UV block. </a:t>
          </a:r>
        </a:p>
        <a:p>
          <a:r>
            <a:rPr lang="en-GB" sz="1000"/>
            <a:t>The cost for covering a 20m x 20m public realm area with 3 equilateral sail shade structure would be approximately £6,400.</a:t>
          </a:r>
        </a:p>
      </xdr:txBody>
    </xdr:sp>
    <xdr:clientData/>
  </xdr:twoCellAnchor>
  <xdr:twoCellAnchor>
    <xdr:from>
      <xdr:col>4</xdr:col>
      <xdr:colOff>11906</xdr:colOff>
      <xdr:row>9</xdr:row>
      <xdr:rowOff>0</xdr:rowOff>
    </xdr:from>
    <xdr:to>
      <xdr:col>6</xdr:col>
      <xdr:colOff>3714749</xdr:colOff>
      <xdr:row>10</xdr:row>
      <xdr:rowOff>5952</xdr:rowOff>
    </xdr:to>
    <xdr:sp macro="" textlink="">
      <xdr:nvSpPr>
        <xdr:cNvPr id="3" name="TextBox 2">
          <a:extLst>
            <a:ext uri="{FF2B5EF4-FFF2-40B4-BE49-F238E27FC236}">
              <a16:creationId xmlns:a16="http://schemas.microsoft.com/office/drawing/2014/main" id="{A8AD81EF-35A8-6CC3-4BA3-F44373B7B303}"/>
            </a:ext>
          </a:extLst>
        </xdr:cNvPr>
        <xdr:cNvSpPr txBox="1"/>
      </xdr:nvSpPr>
      <xdr:spPr>
        <a:xfrm>
          <a:off x="11662172" y="6858000"/>
          <a:ext cx="7739062" cy="164306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1000"/>
            <a:t>'In general, no additional maintenance required. Some types of design may require removal of debris, litter or bird mess.</a:t>
          </a:r>
        </a:p>
      </xdr:txBody>
    </xdr:sp>
    <xdr:clientData/>
  </xdr:twoCellAnchor>
  <xdr:twoCellAnchor editAs="oneCell">
    <xdr:from>
      <xdr:col>5</xdr:col>
      <xdr:colOff>631031</xdr:colOff>
      <xdr:row>3</xdr:row>
      <xdr:rowOff>29765</xdr:rowOff>
    </xdr:from>
    <xdr:to>
      <xdr:col>6</xdr:col>
      <xdr:colOff>2932951</xdr:colOff>
      <xdr:row>4</xdr:row>
      <xdr:rowOff>961165</xdr:rowOff>
    </xdr:to>
    <xdr:pic>
      <xdr:nvPicPr>
        <xdr:cNvPr id="4" name="Picture 3" descr="Picture of Postman's Park, City of London">
          <a:extLst>
            <a:ext uri="{FF2B5EF4-FFF2-40B4-BE49-F238E27FC236}">
              <a16:creationId xmlns:a16="http://schemas.microsoft.com/office/drawing/2014/main" id="{31B45348-4846-3BED-1E8D-A3EF9D6230B4}"/>
            </a:ext>
          </a:extLst>
        </xdr:cNvPr>
        <xdr:cNvPicPr>
          <a:picLocks noChangeAspect="1"/>
        </xdr:cNvPicPr>
      </xdr:nvPicPr>
      <xdr:blipFill>
        <a:blip xmlns:r="http://schemas.openxmlformats.org/officeDocument/2006/relationships" r:embed="rId1"/>
        <a:stretch>
          <a:fillRect/>
        </a:stretch>
      </xdr:blipFill>
      <xdr:spPr>
        <a:xfrm>
          <a:off x="15442406" y="750094"/>
          <a:ext cx="3172268" cy="2372056"/>
        </a:xfrm>
        <a:prstGeom prst="rect">
          <a:avLst/>
        </a:prstGeom>
      </xdr:spPr>
    </xdr:pic>
    <xdr:clientData/>
  </xdr:twoCellAnchor>
  <xdr:twoCellAnchor>
    <xdr:from>
      <xdr:col>3</xdr:col>
      <xdr:colOff>1012030</xdr:colOff>
      <xdr:row>3</xdr:row>
      <xdr:rowOff>5952</xdr:rowOff>
    </xdr:from>
    <xdr:to>
      <xdr:col>4</xdr:col>
      <xdr:colOff>3149202</xdr:colOff>
      <xdr:row>5</xdr:row>
      <xdr:rowOff>0</xdr:rowOff>
    </xdr:to>
    <xdr:sp macro="" textlink="">
      <xdr:nvSpPr>
        <xdr:cNvPr id="5" name="TextBox 4">
          <a:extLst>
            <a:ext uri="{FF2B5EF4-FFF2-40B4-BE49-F238E27FC236}">
              <a16:creationId xmlns:a16="http://schemas.microsoft.com/office/drawing/2014/main" id="{C3A78B97-BC7A-D6AA-22D6-AF756CEC34F6}"/>
            </a:ext>
          </a:extLst>
        </xdr:cNvPr>
        <xdr:cNvSpPr txBox="1"/>
      </xdr:nvSpPr>
      <xdr:spPr>
        <a:xfrm>
          <a:off x="11644311" y="726281"/>
          <a:ext cx="3155157" cy="245268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1000" b="1"/>
            <a:t>Postman's Park, City of London</a:t>
          </a:r>
        </a:p>
        <a:p>
          <a:r>
            <a:rPr lang="en-GB" sz="1000"/>
            <a:t>Temporary sun shades have been installed at the park as part of an accessibility campaign,  Seats at the Table’. The shades provide a small amount of respite from peak solar radiation. </a:t>
          </a:r>
        </a:p>
      </xdr:txBody>
    </xdr:sp>
    <xdr:clientData/>
  </xdr:twoCellAnchor>
</xdr:wsDr>
</file>

<file path=xl/drawings/drawing27.xml><?xml version="1.0" encoding="utf-8"?>
<xdr:wsDr xmlns:xdr="http://schemas.openxmlformats.org/drawingml/2006/spreadsheetDrawing" xmlns:a="http://schemas.openxmlformats.org/drawingml/2006/main">
  <xdr:twoCellAnchor editAs="oneCell">
    <xdr:from>
      <xdr:col>5</xdr:col>
      <xdr:colOff>619125</xdr:colOff>
      <xdr:row>3</xdr:row>
      <xdr:rowOff>11906</xdr:rowOff>
    </xdr:from>
    <xdr:to>
      <xdr:col>6</xdr:col>
      <xdr:colOff>2925809</xdr:colOff>
      <xdr:row>4</xdr:row>
      <xdr:rowOff>971885</xdr:rowOff>
    </xdr:to>
    <xdr:pic>
      <xdr:nvPicPr>
        <xdr:cNvPr id="2" name="Picture 1" descr="Picture of Cleary Gardens, City of London">
          <a:extLst>
            <a:ext uri="{FF2B5EF4-FFF2-40B4-BE49-F238E27FC236}">
              <a16:creationId xmlns:a16="http://schemas.microsoft.com/office/drawing/2014/main" id="{9F64A888-EC8C-8F3B-8234-5E906688D77D}"/>
            </a:ext>
          </a:extLst>
        </xdr:cNvPr>
        <xdr:cNvPicPr>
          <a:picLocks noChangeAspect="1"/>
        </xdr:cNvPicPr>
      </xdr:nvPicPr>
      <xdr:blipFill>
        <a:blip xmlns:r="http://schemas.openxmlformats.org/officeDocument/2006/relationships" r:embed="rId1"/>
        <a:stretch>
          <a:fillRect/>
        </a:stretch>
      </xdr:blipFill>
      <xdr:spPr>
        <a:xfrm>
          <a:off x="15430500" y="732235"/>
          <a:ext cx="3181794" cy="2400635"/>
        </a:xfrm>
        <a:prstGeom prst="rect">
          <a:avLst/>
        </a:prstGeom>
      </xdr:spPr>
    </xdr:pic>
    <xdr:clientData/>
  </xdr:twoCellAnchor>
  <xdr:twoCellAnchor>
    <xdr:from>
      <xdr:col>4</xdr:col>
      <xdr:colOff>5953</xdr:colOff>
      <xdr:row>2</xdr:row>
      <xdr:rowOff>315515</xdr:rowOff>
    </xdr:from>
    <xdr:to>
      <xdr:col>5</xdr:col>
      <xdr:colOff>0</xdr:colOff>
      <xdr:row>4</xdr:row>
      <xdr:rowOff>1012031</xdr:rowOff>
    </xdr:to>
    <xdr:sp macro="" textlink="">
      <xdr:nvSpPr>
        <xdr:cNvPr id="3" name="TextBox 2">
          <a:extLst>
            <a:ext uri="{FF2B5EF4-FFF2-40B4-BE49-F238E27FC236}">
              <a16:creationId xmlns:a16="http://schemas.microsoft.com/office/drawing/2014/main" id="{AC8BAD07-F8DB-8342-56D2-2722C2478B88}"/>
            </a:ext>
          </a:extLst>
        </xdr:cNvPr>
        <xdr:cNvSpPr txBox="1"/>
      </xdr:nvSpPr>
      <xdr:spPr>
        <a:xfrm>
          <a:off x="11656219" y="720328"/>
          <a:ext cx="3155156" cy="245268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1000" b="1"/>
            <a:t>Cleary Gardens, City of London</a:t>
          </a:r>
        </a:p>
        <a:p>
          <a:r>
            <a:rPr lang="en-GB" sz="1000"/>
            <a:t>The brick-built, linear pergola is located at the northern end of Cleary Garden, close to Queen Victoria Street. In summer, the seating area is shaded by a number of climbing plants.</a:t>
          </a:r>
        </a:p>
      </xdr:txBody>
    </xdr:sp>
    <xdr:clientData/>
  </xdr:twoCellAnchor>
</xdr:wsDr>
</file>

<file path=xl/drawings/drawing28.xml><?xml version="1.0" encoding="utf-8"?>
<xdr:wsDr xmlns:xdr="http://schemas.openxmlformats.org/drawingml/2006/spreadsheetDrawing" xmlns:a="http://schemas.openxmlformats.org/drawingml/2006/main">
  <xdr:twoCellAnchor>
    <xdr:from>
      <xdr:col>4</xdr:col>
      <xdr:colOff>5953</xdr:colOff>
      <xdr:row>3</xdr:row>
      <xdr:rowOff>17858</xdr:rowOff>
    </xdr:from>
    <xdr:to>
      <xdr:col>5</xdr:col>
      <xdr:colOff>0</xdr:colOff>
      <xdr:row>5</xdr:row>
      <xdr:rowOff>0</xdr:rowOff>
    </xdr:to>
    <xdr:sp macro="" textlink="">
      <xdr:nvSpPr>
        <xdr:cNvPr id="2" name="TextBox 1">
          <a:extLst>
            <a:ext uri="{FF2B5EF4-FFF2-40B4-BE49-F238E27FC236}">
              <a16:creationId xmlns:a16="http://schemas.microsoft.com/office/drawing/2014/main" id="{E8CA9ABC-FF10-9EFE-03DF-C4299A0DB912}"/>
            </a:ext>
          </a:extLst>
        </xdr:cNvPr>
        <xdr:cNvSpPr txBox="1"/>
      </xdr:nvSpPr>
      <xdr:spPr>
        <a:xfrm>
          <a:off x="11656219" y="738187"/>
          <a:ext cx="3155156" cy="244078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1000" b="1"/>
            <a:t>David Attenborough Building, Cambridge</a:t>
          </a:r>
        </a:p>
        <a:p>
          <a:r>
            <a:rPr lang="en-GB" sz="1000"/>
            <a:t>Passive design principles make best use of the building’s existing assets. The high levels of existing concrete combined with new phase changing materials to the soffit of the lighter-weight roof structure were used to promote a natural ventilation strategy involving night cooling. New double-glazing respects the original fenestration (rhythm, frame dimension and distinctive over-sailing bottom edge) and improves air tightness,  preserving the natural light levels but enormously increasing the natural ventilation. 70% of the building is naturally ventilated.</a:t>
          </a:r>
        </a:p>
      </xdr:txBody>
    </xdr:sp>
    <xdr:clientData/>
  </xdr:twoCellAnchor>
</xdr:wsDr>
</file>

<file path=xl/drawings/drawing29.xml><?xml version="1.0" encoding="utf-8"?>
<xdr:wsDr xmlns:xdr="http://schemas.openxmlformats.org/drawingml/2006/spreadsheetDrawing" xmlns:a="http://schemas.openxmlformats.org/drawingml/2006/main">
  <xdr:twoCellAnchor>
    <xdr:from>
      <xdr:col>4</xdr:col>
      <xdr:colOff>5953</xdr:colOff>
      <xdr:row>3</xdr:row>
      <xdr:rowOff>11904</xdr:rowOff>
    </xdr:from>
    <xdr:to>
      <xdr:col>5</xdr:col>
      <xdr:colOff>0</xdr:colOff>
      <xdr:row>4</xdr:row>
      <xdr:rowOff>1017983</xdr:rowOff>
    </xdr:to>
    <xdr:sp macro="" textlink="">
      <xdr:nvSpPr>
        <xdr:cNvPr id="2" name="TextBox 1">
          <a:extLst>
            <a:ext uri="{FF2B5EF4-FFF2-40B4-BE49-F238E27FC236}">
              <a16:creationId xmlns:a16="http://schemas.microsoft.com/office/drawing/2014/main" id="{C0B03BF2-A952-4085-A273-C6B74664AC80}"/>
            </a:ext>
          </a:extLst>
        </xdr:cNvPr>
        <xdr:cNvSpPr txBox="1"/>
      </xdr:nvSpPr>
      <xdr:spPr>
        <a:xfrm>
          <a:off x="11656219" y="732233"/>
          <a:ext cx="3155156" cy="244673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1000" b="1"/>
            <a:t>Bloomberg Building, City of London</a:t>
          </a:r>
        </a:p>
        <a:p>
          <a:r>
            <a:rPr lang="en-GB" sz="1000"/>
            <a:t>The larger, northern building’s expansive, deep-plan floor plates can be ventilated and cooled using natural ventilation. Outside air will enter the floor plates through the purpose-designed, vertical bronze fins that line the building’s façade and frame the glazing. The fins incorporate acoustically treated vents that open and close to control airflow. From the floor plates, the air will rise up and out of the central atrium. It is only the northern building that incorporates natural ventilation; the smaller, southern building does not have an atrium and, as a consequence, is mechanically ventilated.</a:t>
          </a:r>
        </a:p>
      </xdr:txBody>
    </xdr:sp>
    <xdr:clientData/>
  </xdr:twoCellAnchor>
  <xdr:twoCellAnchor editAs="oneCell">
    <xdr:from>
      <xdr:col>5</xdr:col>
      <xdr:colOff>642938</xdr:colOff>
      <xdr:row>3</xdr:row>
      <xdr:rowOff>17860</xdr:rowOff>
    </xdr:from>
    <xdr:to>
      <xdr:col>6</xdr:col>
      <xdr:colOff>2963910</xdr:colOff>
      <xdr:row>4</xdr:row>
      <xdr:rowOff>1001654</xdr:rowOff>
    </xdr:to>
    <xdr:pic>
      <xdr:nvPicPr>
        <xdr:cNvPr id="3" name="Picture 2" descr="Picture of Bloomberg Building, City of London">
          <a:extLst>
            <a:ext uri="{FF2B5EF4-FFF2-40B4-BE49-F238E27FC236}">
              <a16:creationId xmlns:a16="http://schemas.microsoft.com/office/drawing/2014/main" id="{A7C5FDB5-A399-4157-03E6-4CF562D9B5BE}"/>
            </a:ext>
          </a:extLst>
        </xdr:cNvPr>
        <xdr:cNvPicPr>
          <a:picLocks noChangeAspect="1"/>
        </xdr:cNvPicPr>
      </xdr:nvPicPr>
      <xdr:blipFill>
        <a:blip xmlns:r="http://schemas.openxmlformats.org/officeDocument/2006/relationships" r:embed="rId1"/>
        <a:stretch>
          <a:fillRect/>
        </a:stretch>
      </xdr:blipFill>
      <xdr:spPr>
        <a:xfrm>
          <a:off x="15454313" y="738189"/>
          <a:ext cx="3191320" cy="241968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3</xdr:col>
      <xdr:colOff>1012031</xdr:colOff>
      <xdr:row>3</xdr:row>
      <xdr:rowOff>11906</xdr:rowOff>
    </xdr:from>
    <xdr:to>
      <xdr:col>5</xdr:col>
      <xdr:colOff>11906</xdr:colOff>
      <xdr:row>5</xdr:row>
      <xdr:rowOff>0</xdr:rowOff>
    </xdr:to>
    <xdr:sp macro="" textlink="">
      <xdr:nvSpPr>
        <xdr:cNvPr id="2" name="TextBox 1">
          <a:extLst>
            <a:ext uri="{FF2B5EF4-FFF2-40B4-BE49-F238E27FC236}">
              <a16:creationId xmlns:a16="http://schemas.microsoft.com/office/drawing/2014/main" id="{EF3BF6FA-149D-1986-DD11-F8F11298567D}"/>
            </a:ext>
          </a:extLst>
        </xdr:cNvPr>
        <xdr:cNvSpPr txBox="1"/>
      </xdr:nvSpPr>
      <xdr:spPr>
        <a:xfrm>
          <a:off x="11644312" y="726281"/>
          <a:ext cx="3048000" cy="245268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900" b="1">
              <a:latin typeface="+mn-lt"/>
            </a:rPr>
            <a:t>Aldermanbury Square, City of London</a:t>
          </a:r>
        </a:p>
        <a:p>
          <a:r>
            <a:rPr lang="en-GB" sz="900">
              <a:latin typeface="+mn-lt"/>
            </a:rPr>
            <a:t>A cluster of plane trees in Aldermanbury Square have been trained to grow in a pergola/vine style to provide an area of low canopy cover. Combined with ground level water features, this canopy cover in the summer months helps to combat overheating by providing a dense area of shade.</a:t>
          </a:r>
        </a:p>
      </xdr:txBody>
    </xdr:sp>
    <xdr:clientData/>
  </xdr:twoCellAnchor>
  <xdr:twoCellAnchor editAs="oneCell">
    <xdr:from>
      <xdr:col>5</xdr:col>
      <xdr:colOff>214312</xdr:colOff>
      <xdr:row>3</xdr:row>
      <xdr:rowOff>47625</xdr:rowOff>
    </xdr:from>
    <xdr:to>
      <xdr:col>6</xdr:col>
      <xdr:colOff>2800831</xdr:colOff>
      <xdr:row>4</xdr:row>
      <xdr:rowOff>988551</xdr:rowOff>
    </xdr:to>
    <xdr:pic>
      <xdr:nvPicPr>
        <xdr:cNvPr id="3" name="Picture 2" descr="Cluster of trees at Aldermanbury Square.">
          <a:extLst>
            <a:ext uri="{FF2B5EF4-FFF2-40B4-BE49-F238E27FC236}">
              <a16:creationId xmlns:a16="http://schemas.microsoft.com/office/drawing/2014/main" id="{8AAFA421-0136-9F62-C3A1-889D93160679}"/>
            </a:ext>
          </a:extLst>
        </xdr:cNvPr>
        <xdr:cNvPicPr>
          <a:picLocks noChangeAspect="1"/>
        </xdr:cNvPicPr>
      </xdr:nvPicPr>
      <xdr:blipFill>
        <a:blip xmlns:r="http://schemas.openxmlformats.org/officeDocument/2006/relationships" r:embed="rId1"/>
        <a:stretch>
          <a:fillRect/>
        </a:stretch>
      </xdr:blipFill>
      <xdr:spPr>
        <a:xfrm>
          <a:off x="14894718" y="762000"/>
          <a:ext cx="3462820" cy="2381582"/>
        </a:xfrm>
        <a:prstGeom prst="rect">
          <a:avLst/>
        </a:prstGeom>
      </xdr:spPr>
    </xdr:pic>
    <xdr:clientData/>
  </xdr:twoCellAnchor>
  <xdr:twoCellAnchor>
    <xdr:from>
      <xdr:col>6</xdr:col>
      <xdr:colOff>9524</xdr:colOff>
      <xdr:row>4</xdr:row>
      <xdr:rowOff>1021555</xdr:rowOff>
    </xdr:from>
    <xdr:to>
      <xdr:col>7</xdr:col>
      <xdr:colOff>0</xdr:colOff>
      <xdr:row>7</xdr:row>
      <xdr:rowOff>-1</xdr:rowOff>
    </xdr:to>
    <xdr:sp macro="" textlink="">
      <xdr:nvSpPr>
        <xdr:cNvPr id="4" name="TextBox 3">
          <a:extLst>
            <a:ext uri="{FF2B5EF4-FFF2-40B4-BE49-F238E27FC236}">
              <a16:creationId xmlns:a16="http://schemas.microsoft.com/office/drawing/2014/main" id="{56BFD301-53C2-B694-A0D0-FC016250A13B}"/>
            </a:ext>
          </a:extLst>
        </xdr:cNvPr>
        <xdr:cNvSpPr txBox="1"/>
      </xdr:nvSpPr>
      <xdr:spPr>
        <a:xfrm>
          <a:off x="15570993" y="3176586"/>
          <a:ext cx="3717132" cy="108585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900"/>
            <a:t>• Intercepting rainfall </a:t>
          </a:r>
          <a:r>
            <a:rPr lang="en-GB" sz="900" b="0" i="0">
              <a:solidFill>
                <a:schemeClr val="dk1"/>
              </a:solidFill>
              <a:effectLst/>
              <a:latin typeface="+mn-lt"/>
              <a:ea typeface="+mn-ea"/>
              <a:cs typeface="+mn-cs"/>
            </a:rPr>
            <a:t>•Surface</a:t>
          </a:r>
          <a:r>
            <a:rPr lang="en-GB" sz="900" b="0" i="0" baseline="0">
              <a:solidFill>
                <a:schemeClr val="dk1"/>
              </a:solidFill>
              <a:effectLst/>
              <a:latin typeface="+mn-lt"/>
              <a:ea typeface="+mn-ea"/>
              <a:cs typeface="+mn-cs"/>
            </a:rPr>
            <a:t> water management </a:t>
          </a:r>
          <a:r>
            <a:rPr lang="en-GB" sz="900" b="0" i="0">
              <a:solidFill>
                <a:schemeClr val="dk1"/>
              </a:solidFill>
              <a:effectLst/>
              <a:latin typeface="+mn-lt"/>
              <a:ea typeface="+mn-ea"/>
              <a:cs typeface="+mn-cs"/>
            </a:rPr>
            <a:t>•Air quality improvement •Enhancing biodiversity •Urban heat island •Carbon</a:t>
          </a:r>
          <a:r>
            <a:rPr lang="en-GB" sz="900" b="0" i="0" baseline="0">
              <a:solidFill>
                <a:schemeClr val="dk1"/>
              </a:solidFill>
              <a:effectLst/>
              <a:latin typeface="+mn-lt"/>
              <a:ea typeface="+mn-ea"/>
              <a:cs typeface="+mn-cs"/>
            </a:rPr>
            <a:t> reduction </a:t>
          </a:r>
          <a:r>
            <a:rPr lang="en-GB" sz="900" b="0" i="0">
              <a:solidFill>
                <a:schemeClr val="dk1"/>
              </a:solidFill>
              <a:effectLst/>
              <a:latin typeface="+mn-lt"/>
              <a:ea typeface="+mn-ea"/>
              <a:cs typeface="+mn-cs"/>
            </a:rPr>
            <a:t>•Heating/cooling load reduction •Indoor thermal comfort •Streetscape</a:t>
          </a:r>
          <a:r>
            <a:rPr lang="en-GB" sz="900" b="0" i="0" baseline="0">
              <a:solidFill>
                <a:schemeClr val="dk1"/>
              </a:solidFill>
              <a:effectLst/>
              <a:latin typeface="+mn-lt"/>
              <a:ea typeface="+mn-ea"/>
              <a:cs typeface="+mn-cs"/>
            </a:rPr>
            <a:t> improvement </a:t>
          </a:r>
          <a:r>
            <a:rPr lang="en-GB" sz="900" b="0" i="0">
              <a:solidFill>
                <a:schemeClr val="dk1"/>
              </a:solidFill>
              <a:effectLst/>
              <a:latin typeface="+mn-lt"/>
              <a:ea typeface="+mn-ea"/>
              <a:cs typeface="+mn-cs"/>
            </a:rPr>
            <a:t>•Health and wellbeing •Noise reduction</a:t>
          </a:r>
          <a:endParaRPr lang="en-GB" sz="900" b="0" i="0" baseline="0">
            <a:solidFill>
              <a:schemeClr val="dk1"/>
            </a:solidFill>
            <a:effectLst/>
            <a:latin typeface="+mn-lt"/>
            <a:ea typeface="+mn-ea"/>
            <a:cs typeface="+mn-cs"/>
          </a:endParaRPr>
        </a:p>
      </xdr:txBody>
    </xdr:sp>
    <xdr:clientData/>
  </xdr:twoCellAnchor>
  <xdr:twoCellAnchor>
    <xdr:from>
      <xdr:col>13</xdr:col>
      <xdr:colOff>0</xdr:colOff>
      <xdr:row>6</xdr:row>
      <xdr:rowOff>0</xdr:rowOff>
    </xdr:from>
    <xdr:to>
      <xdr:col>18</xdr:col>
      <xdr:colOff>264319</xdr:colOff>
      <xdr:row>7</xdr:row>
      <xdr:rowOff>573882</xdr:rowOff>
    </xdr:to>
    <xdr:sp macro="" textlink="">
      <xdr:nvSpPr>
        <xdr:cNvPr id="6" name="TextBox 5">
          <a:extLst>
            <a:ext uri="{FF2B5EF4-FFF2-40B4-BE49-F238E27FC236}">
              <a16:creationId xmlns:a16="http://schemas.microsoft.com/office/drawing/2014/main" id="{BC37849B-D536-4827-9CC3-E5734FB91CB9}"/>
            </a:ext>
          </a:extLst>
        </xdr:cNvPr>
        <xdr:cNvSpPr txBox="1"/>
      </xdr:nvSpPr>
      <xdr:spPr>
        <a:xfrm>
          <a:off x="23431500" y="3750469"/>
          <a:ext cx="3717132" cy="108585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900"/>
            <a:t>• Intercepting rainfall </a:t>
          </a:r>
          <a:r>
            <a:rPr lang="en-GB" sz="900" b="0" i="0">
              <a:solidFill>
                <a:schemeClr val="dk1"/>
              </a:solidFill>
              <a:effectLst/>
              <a:latin typeface="+mn-lt"/>
              <a:ea typeface="+mn-ea"/>
              <a:cs typeface="+mn-cs"/>
            </a:rPr>
            <a:t>•Surface</a:t>
          </a:r>
          <a:r>
            <a:rPr lang="en-GB" sz="900" b="0" i="0" baseline="0">
              <a:solidFill>
                <a:schemeClr val="dk1"/>
              </a:solidFill>
              <a:effectLst/>
              <a:latin typeface="+mn-lt"/>
              <a:ea typeface="+mn-ea"/>
              <a:cs typeface="+mn-cs"/>
            </a:rPr>
            <a:t> water management </a:t>
          </a:r>
          <a:r>
            <a:rPr lang="en-GB" sz="900" b="0" i="0">
              <a:solidFill>
                <a:schemeClr val="dk1"/>
              </a:solidFill>
              <a:effectLst/>
              <a:latin typeface="+mn-lt"/>
              <a:ea typeface="+mn-ea"/>
              <a:cs typeface="+mn-cs"/>
            </a:rPr>
            <a:t>•Air quality improvement •Enhancing biodiversity •Urban heat island •Carbon</a:t>
          </a:r>
          <a:r>
            <a:rPr lang="en-GB" sz="900" b="0" i="0" baseline="0">
              <a:solidFill>
                <a:schemeClr val="dk1"/>
              </a:solidFill>
              <a:effectLst/>
              <a:latin typeface="+mn-lt"/>
              <a:ea typeface="+mn-ea"/>
              <a:cs typeface="+mn-cs"/>
            </a:rPr>
            <a:t> reduction </a:t>
          </a:r>
          <a:r>
            <a:rPr lang="en-GB" sz="900" b="0" i="0">
              <a:solidFill>
                <a:schemeClr val="dk1"/>
              </a:solidFill>
              <a:effectLst/>
              <a:latin typeface="+mn-lt"/>
              <a:ea typeface="+mn-ea"/>
              <a:cs typeface="+mn-cs"/>
            </a:rPr>
            <a:t>•Heating/cooling load reduction •Indoor thermal comfort •Streetscape</a:t>
          </a:r>
          <a:r>
            <a:rPr lang="en-GB" sz="900" b="0" i="0" baseline="0">
              <a:solidFill>
                <a:schemeClr val="dk1"/>
              </a:solidFill>
              <a:effectLst/>
              <a:latin typeface="+mn-lt"/>
              <a:ea typeface="+mn-ea"/>
              <a:cs typeface="+mn-cs"/>
            </a:rPr>
            <a:t> improvement </a:t>
          </a:r>
          <a:r>
            <a:rPr lang="en-GB" sz="900" b="0" i="0">
              <a:solidFill>
                <a:schemeClr val="dk1"/>
              </a:solidFill>
              <a:effectLst/>
              <a:latin typeface="+mn-lt"/>
              <a:ea typeface="+mn-ea"/>
              <a:cs typeface="+mn-cs"/>
            </a:rPr>
            <a:t>•Health and wellbeing •Noise reduction</a:t>
          </a:r>
          <a:endParaRPr lang="en-GB" sz="900" b="0" i="0" baseline="0">
            <a:solidFill>
              <a:schemeClr val="dk1"/>
            </a:solidFill>
            <a:effectLst/>
            <a:latin typeface="+mn-lt"/>
            <a:ea typeface="+mn-ea"/>
            <a:cs typeface="+mn-cs"/>
          </a:endParaRPr>
        </a:p>
      </xdr:txBody>
    </xdr:sp>
    <xdr:clientData/>
  </xdr:twoCellAnchor>
  <xdr:twoCellAnchor>
    <xdr:from>
      <xdr:col>3</xdr:col>
      <xdr:colOff>1012031</xdr:colOff>
      <xdr:row>8</xdr:row>
      <xdr:rowOff>-1</xdr:rowOff>
    </xdr:from>
    <xdr:to>
      <xdr:col>6</xdr:col>
      <xdr:colOff>3714750</xdr:colOff>
      <xdr:row>8</xdr:row>
      <xdr:rowOff>1488281</xdr:rowOff>
    </xdr:to>
    <xdr:sp macro="" textlink="">
      <xdr:nvSpPr>
        <xdr:cNvPr id="7" name="TextBox 6">
          <a:extLst>
            <a:ext uri="{FF2B5EF4-FFF2-40B4-BE49-F238E27FC236}">
              <a16:creationId xmlns:a16="http://schemas.microsoft.com/office/drawing/2014/main" id="{3EE9B6D7-5B38-058C-02EC-5C9DA1263AA2}"/>
            </a:ext>
          </a:extLst>
        </xdr:cNvPr>
        <xdr:cNvSpPr txBox="1"/>
      </xdr:nvSpPr>
      <xdr:spPr>
        <a:xfrm>
          <a:off x="11644312" y="5024437"/>
          <a:ext cx="7631907" cy="148828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000">
              <a:latin typeface="Century Gothic" panose="020B0502020202020204" pitchFamily="34" charset="0"/>
            </a:rPr>
            <a:t>'- Same cost that traditional tree planting, just need to carefully choose the tree species and leave enough rooting space.</a:t>
          </a:r>
        </a:p>
        <a:p>
          <a:r>
            <a:rPr lang="en-GB" sz="1000">
              <a:latin typeface="Century Gothic" panose="020B0502020202020204" pitchFamily="34" charset="0"/>
            </a:rPr>
            <a:t>- Consider cost of excavating tree pits and depositing soil alongside tree pits. Trees in connected pits may affect costs of pit construction.</a:t>
          </a:r>
        </a:p>
        <a:p>
          <a:r>
            <a:rPr lang="en-GB" sz="1000">
              <a:latin typeface="Century Gothic" panose="020B0502020202020204" pitchFamily="34" charset="0"/>
            </a:rPr>
            <a:t>- Certain sites may require additional management tools such as root barriers and root directors (used at the time of planting to divert roof growth away from pavements and out for anchorage).</a:t>
          </a:r>
        </a:p>
        <a:p>
          <a:r>
            <a:rPr lang="en-GB" sz="1000">
              <a:latin typeface="Century Gothic" panose="020B0502020202020204" pitchFamily="34" charset="0"/>
            </a:rPr>
            <a:t>- Consider costs of tree pit irrigation infrastructure, e.g. 'root rain' pipes</a:t>
          </a:r>
        </a:p>
      </xdr:txBody>
    </xdr:sp>
    <xdr:clientData/>
  </xdr:twoCellAnchor>
  <xdr:twoCellAnchor>
    <xdr:from>
      <xdr:col>3</xdr:col>
      <xdr:colOff>1016795</xdr:colOff>
      <xdr:row>8</xdr:row>
      <xdr:rowOff>1500186</xdr:rowOff>
    </xdr:from>
    <xdr:to>
      <xdr:col>6</xdr:col>
      <xdr:colOff>3714751</xdr:colOff>
      <xdr:row>10</xdr:row>
      <xdr:rowOff>11905</xdr:rowOff>
    </xdr:to>
    <xdr:sp macro="" textlink="">
      <xdr:nvSpPr>
        <xdr:cNvPr id="8" name="TextBox 7">
          <a:extLst>
            <a:ext uri="{FF2B5EF4-FFF2-40B4-BE49-F238E27FC236}">
              <a16:creationId xmlns:a16="http://schemas.microsoft.com/office/drawing/2014/main" id="{FEE386AC-FDA2-417B-B5A9-3EB8C6867C3A}"/>
            </a:ext>
          </a:extLst>
        </xdr:cNvPr>
        <xdr:cNvSpPr txBox="1"/>
      </xdr:nvSpPr>
      <xdr:spPr>
        <a:xfrm>
          <a:off x="11649076" y="6524624"/>
          <a:ext cx="7627144" cy="165496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000">
              <a:solidFill>
                <a:sysClr val="windowText" lastClr="000000"/>
              </a:solidFill>
            </a:rPr>
            <a:t>'- Increase in the amount of street cleansing resources required. Maintenance costs will depend on inspection, leaf clearing and formative pruning. May be incorporated into general landscape management with the correspondent increase on budget and resources (Green Blue Urban, 2018).</a:t>
          </a:r>
        </a:p>
        <a:p>
          <a:r>
            <a:rPr lang="en-GB" sz="1000">
              <a:solidFill>
                <a:sysClr val="windowText" lastClr="000000"/>
              </a:solidFill>
            </a:rPr>
            <a:t>- The ongoing maintenance of additional trees will need to be the subject of a commuted sum covering costs over 20 years. This sum should cover pruning and maintenance of the tree itself and the cost of additional street sweeping associated with seasonal leaf and blossom fall and pavement cleaning associated with sap, fruit and berries and associated bird droppings.</a:t>
          </a:r>
        </a:p>
        <a:p>
          <a:r>
            <a:rPr lang="en-GB" sz="1000">
              <a:solidFill>
                <a:sysClr val="windowText" lastClr="000000"/>
              </a:solidFill>
            </a:rPr>
            <a:t>- Irrigation systems will involve additional costs, including testing and inspection, pump system upkeep, localised repairs and electrical testing.</a:t>
          </a:r>
        </a:p>
      </xdr:txBody>
    </xdr:sp>
    <xdr:clientData/>
  </xdr:twoCellAnchor>
</xdr:wsDr>
</file>

<file path=xl/drawings/drawing30.xml><?xml version="1.0" encoding="utf-8"?>
<xdr:wsDr xmlns:xdr="http://schemas.openxmlformats.org/drawingml/2006/spreadsheetDrawing" xmlns:a="http://schemas.openxmlformats.org/drawingml/2006/main">
  <xdr:twoCellAnchor editAs="oneCell">
    <xdr:from>
      <xdr:col>6</xdr:col>
      <xdr:colOff>285750</xdr:colOff>
      <xdr:row>3</xdr:row>
      <xdr:rowOff>5953</xdr:rowOff>
    </xdr:from>
    <xdr:to>
      <xdr:col>6</xdr:col>
      <xdr:colOff>2229121</xdr:colOff>
      <xdr:row>4</xdr:row>
      <xdr:rowOff>980220</xdr:rowOff>
    </xdr:to>
    <xdr:pic>
      <xdr:nvPicPr>
        <xdr:cNvPr id="2" name="Picture 1" descr="Picture of 1 Appold Street, City of London">
          <a:extLst>
            <a:ext uri="{FF2B5EF4-FFF2-40B4-BE49-F238E27FC236}">
              <a16:creationId xmlns:a16="http://schemas.microsoft.com/office/drawing/2014/main" id="{50AB8D74-D70B-08B2-B914-6D2DAA33EE8D}"/>
            </a:ext>
          </a:extLst>
        </xdr:cNvPr>
        <xdr:cNvPicPr>
          <a:picLocks noChangeAspect="1"/>
        </xdr:cNvPicPr>
      </xdr:nvPicPr>
      <xdr:blipFill>
        <a:blip xmlns:r="http://schemas.openxmlformats.org/officeDocument/2006/relationships" r:embed="rId1"/>
        <a:stretch>
          <a:fillRect/>
        </a:stretch>
      </xdr:blipFill>
      <xdr:spPr>
        <a:xfrm>
          <a:off x="15972235" y="726282"/>
          <a:ext cx="1943371" cy="2410161"/>
        </a:xfrm>
        <a:prstGeom prst="rect">
          <a:avLst/>
        </a:prstGeom>
      </xdr:spPr>
    </xdr:pic>
    <xdr:clientData/>
  </xdr:twoCellAnchor>
  <xdr:twoCellAnchor>
    <xdr:from>
      <xdr:col>4</xdr:col>
      <xdr:colOff>0</xdr:colOff>
      <xdr:row>3</xdr:row>
      <xdr:rowOff>5951</xdr:rowOff>
    </xdr:from>
    <xdr:to>
      <xdr:col>4</xdr:col>
      <xdr:colOff>3155156</xdr:colOff>
      <xdr:row>5</xdr:row>
      <xdr:rowOff>5952</xdr:rowOff>
    </xdr:to>
    <xdr:sp macro="" textlink="">
      <xdr:nvSpPr>
        <xdr:cNvPr id="3" name="TextBox 2">
          <a:extLst>
            <a:ext uri="{FF2B5EF4-FFF2-40B4-BE49-F238E27FC236}">
              <a16:creationId xmlns:a16="http://schemas.microsoft.com/office/drawing/2014/main" id="{6E4CBB3C-8558-6D76-DD96-A7C7472169B7}"/>
            </a:ext>
          </a:extLst>
        </xdr:cNvPr>
        <xdr:cNvSpPr txBox="1"/>
      </xdr:nvSpPr>
      <xdr:spPr>
        <a:xfrm>
          <a:off x="11650266" y="726280"/>
          <a:ext cx="3155156" cy="245864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1000" b="1"/>
            <a:t>1 Appold Street, City of London, London</a:t>
          </a:r>
        </a:p>
        <a:p>
          <a:r>
            <a:rPr lang="en-GB" sz="1000"/>
            <a:t>This development proposal has opted for a deep refurbishment. Improved thermal building envelope with improved glazing performance, mixed-mode ventilation, and cooling. These design features were selected after undertaking performance modelling</a:t>
          </a:r>
        </a:p>
      </xdr:txBody>
    </xdr:sp>
    <xdr:clientData/>
  </xdr:twoCellAnchor>
</xdr:wsDr>
</file>

<file path=xl/drawings/drawing31.xml><?xml version="1.0" encoding="utf-8"?>
<xdr:wsDr xmlns:xdr="http://schemas.openxmlformats.org/drawingml/2006/spreadsheetDrawing" xmlns:a="http://schemas.openxmlformats.org/drawingml/2006/main">
  <xdr:twoCellAnchor>
    <xdr:from>
      <xdr:col>4</xdr:col>
      <xdr:colOff>11906</xdr:colOff>
      <xdr:row>2</xdr:row>
      <xdr:rowOff>315514</xdr:rowOff>
    </xdr:from>
    <xdr:to>
      <xdr:col>5</xdr:col>
      <xdr:colOff>0</xdr:colOff>
      <xdr:row>4</xdr:row>
      <xdr:rowOff>1017983</xdr:rowOff>
    </xdr:to>
    <xdr:sp macro="" textlink="">
      <xdr:nvSpPr>
        <xdr:cNvPr id="2" name="TextBox 1">
          <a:extLst>
            <a:ext uri="{FF2B5EF4-FFF2-40B4-BE49-F238E27FC236}">
              <a16:creationId xmlns:a16="http://schemas.microsoft.com/office/drawing/2014/main" id="{BDF3E797-BE03-110D-A755-05E2A1A15076}"/>
            </a:ext>
          </a:extLst>
        </xdr:cNvPr>
        <xdr:cNvSpPr txBox="1"/>
      </xdr:nvSpPr>
      <xdr:spPr>
        <a:xfrm>
          <a:off x="11662172" y="720327"/>
          <a:ext cx="3149203" cy="245864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1000" b="1"/>
            <a:t>Guildhall, City of London</a:t>
          </a:r>
        </a:p>
        <a:p>
          <a:r>
            <a:rPr lang="en-GB" sz="1000"/>
            <a:t>As the Guildhall is a listed building, replacement of existing windows for double or triple glazed solutions is prohibited. Secondary glazing has been used to improve the building's insulation and energy performance, in place of replacement glazing.</a:t>
          </a:r>
        </a:p>
      </xdr:txBody>
    </xdr:sp>
    <xdr:clientData/>
  </xdr:twoCellAnchor>
  <xdr:twoCellAnchor editAs="oneCell">
    <xdr:from>
      <xdr:col>6</xdr:col>
      <xdr:colOff>375046</xdr:colOff>
      <xdr:row>3</xdr:row>
      <xdr:rowOff>5954</xdr:rowOff>
    </xdr:from>
    <xdr:to>
      <xdr:col>6</xdr:col>
      <xdr:colOff>2208863</xdr:colOff>
      <xdr:row>4</xdr:row>
      <xdr:rowOff>1008800</xdr:rowOff>
    </xdr:to>
    <xdr:pic>
      <xdr:nvPicPr>
        <xdr:cNvPr id="3" name="Picture 2" descr="Picture of window in Guildhall, City of London">
          <a:extLst>
            <a:ext uri="{FF2B5EF4-FFF2-40B4-BE49-F238E27FC236}">
              <a16:creationId xmlns:a16="http://schemas.microsoft.com/office/drawing/2014/main" id="{665A8D5E-6697-D4D5-2620-39E188210DE8}"/>
            </a:ext>
          </a:extLst>
        </xdr:cNvPr>
        <xdr:cNvPicPr>
          <a:picLocks noChangeAspect="1"/>
        </xdr:cNvPicPr>
      </xdr:nvPicPr>
      <xdr:blipFill>
        <a:blip xmlns:r="http://schemas.openxmlformats.org/officeDocument/2006/relationships" r:embed="rId1"/>
        <a:stretch>
          <a:fillRect/>
        </a:stretch>
      </xdr:blipFill>
      <xdr:spPr>
        <a:xfrm>
          <a:off x="16061531" y="726283"/>
          <a:ext cx="1829055" cy="2438740"/>
        </a:xfrm>
        <a:prstGeom prst="rect">
          <a:avLst/>
        </a:prstGeom>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5</xdr:col>
      <xdr:colOff>756047</xdr:colOff>
      <xdr:row>3</xdr:row>
      <xdr:rowOff>17859</xdr:rowOff>
    </xdr:from>
    <xdr:to>
      <xdr:col>6</xdr:col>
      <xdr:colOff>2762650</xdr:colOff>
      <xdr:row>4</xdr:row>
      <xdr:rowOff>982600</xdr:rowOff>
    </xdr:to>
    <xdr:pic>
      <xdr:nvPicPr>
        <xdr:cNvPr id="2" name="Picture 1" descr="Picture of birdseye view of Lloyd Building ">
          <a:extLst>
            <a:ext uri="{FF2B5EF4-FFF2-40B4-BE49-F238E27FC236}">
              <a16:creationId xmlns:a16="http://schemas.microsoft.com/office/drawing/2014/main" id="{8AE249EC-FCD6-5A67-66E5-FDDF5E5C983D}"/>
            </a:ext>
          </a:extLst>
        </xdr:cNvPr>
        <xdr:cNvPicPr>
          <a:picLocks noChangeAspect="1"/>
        </xdr:cNvPicPr>
      </xdr:nvPicPr>
      <xdr:blipFill>
        <a:blip xmlns:r="http://schemas.openxmlformats.org/officeDocument/2006/relationships" r:embed="rId1"/>
        <a:stretch>
          <a:fillRect/>
        </a:stretch>
      </xdr:blipFill>
      <xdr:spPr>
        <a:xfrm>
          <a:off x="15567422" y="738188"/>
          <a:ext cx="2876951" cy="2400635"/>
        </a:xfrm>
        <a:prstGeom prst="rect">
          <a:avLst/>
        </a:prstGeom>
      </xdr:spPr>
    </xdr:pic>
    <xdr:clientData/>
  </xdr:twoCellAnchor>
  <xdr:twoCellAnchor>
    <xdr:from>
      <xdr:col>4</xdr:col>
      <xdr:colOff>0</xdr:colOff>
      <xdr:row>3</xdr:row>
      <xdr:rowOff>11905</xdr:rowOff>
    </xdr:from>
    <xdr:to>
      <xdr:col>5</xdr:col>
      <xdr:colOff>0</xdr:colOff>
      <xdr:row>4</xdr:row>
      <xdr:rowOff>1000124</xdr:rowOff>
    </xdr:to>
    <xdr:sp macro="" textlink="">
      <xdr:nvSpPr>
        <xdr:cNvPr id="3" name="TextBox 2">
          <a:extLst>
            <a:ext uri="{FF2B5EF4-FFF2-40B4-BE49-F238E27FC236}">
              <a16:creationId xmlns:a16="http://schemas.microsoft.com/office/drawing/2014/main" id="{F0ADBAF9-5297-34EA-B3A5-9B85B588DBC1}"/>
            </a:ext>
          </a:extLst>
        </xdr:cNvPr>
        <xdr:cNvSpPr txBox="1"/>
      </xdr:nvSpPr>
      <xdr:spPr>
        <a:xfrm>
          <a:off x="11650266" y="732234"/>
          <a:ext cx="3161109" cy="24288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1000" b="1"/>
            <a:t>Lloyds Building</a:t>
          </a:r>
        </a:p>
        <a:p>
          <a:r>
            <a:rPr lang="en-GB" sz="1000"/>
            <a:t>The Lloyds of London Building was the first modern building to be listed. One of its unusual aspects is the way that plant has been placed externally to make greater space within the building. This includes three cooling towers which sit above the main part of the building. Due to their height these sit in direct sunlight, so to protect the equipment on within the roofs have a reflective metal surface which reduces the heat absorption.</a:t>
          </a:r>
        </a:p>
      </xdr:txBody>
    </xdr:sp>
    <xdr:clientData/>
  </xdr:twoCellAnchor>
</xdr:wsDr>
</file>

<file path=xl/drawings/drawing33.xml><?xml version="1.0" encoding="utf-8"?>
<xdr:wsDr xmlns:xdr="http://schemas.openxmlformats.org/drawingml/2006/spreadsheetDrawing" xmlns:a="http://schemas.openxmlformats.org/drawingml/2006/main">
  <xdr:twoCellAnchor editAs="oneCell">
    <xdr:from>
      <xdr:col>5</xdr:col>
      <xdr:colOff>669194</xdr:colOff>
      <xdr:row>3</xdr:row>
      <xdr:rowOff>142379</xdr:rowOff>
    </xdr:from>
    <xdr:to>
      <xdr:col>6</xdr:col>
      <xdr:colOff>3048496</xdr:colOff>
      <xdr:row>4</xdr:row>
      <xdr:rowOff>867965</xdr:rowOff>
    </xdr:to>
    <xdr:pic>
      <xdr:nvPicPr>
        <xdr:cNvPr id="2" name="Picture 1" descr="Picture of New Change Garden">
          <a:extLst>
            <a:ext uri="{FF2B5EF4-FFF2-40B4-BE49-F238E27FC236}">
              <a16:creationId xmlns:a16="http://schemas.microsoft.com/office/drawing/2014/main" id="{8CBAAD99-DF3B-E01C-2A34-18768D4723EB}"/>
            </a:ext>
          </a:extLst>
        </xdr:cNvPr>
        <xdr:cNvPicPr>
          <a:picLocks noChangeAspect="1"/>
        </xdr:cNvPicPr>
      </xdr:nvPicPr>
      <xdr:blipFill>
        <a:blip xmlns:r="http://schemas.openxmlformats.org/officeDocument/2006/relationships" r:embed="rId1"/>
        <a:stretch>
          <a:fillRect/>
        </a:stretch>
      </xdr:blipFill>
      <xdr:spPr>
        <a:xfrm>
          <a:off x="15485035" y="856754"/>
          <a:ext cx="3257388" cy="2157016"/>
        </a:xfrm>
        <a:prstGeom prst="rect">
          <a:avLst/>
        </a:prstGeom>
      </xdr:spPr>
    </xdr:pic>
    <xdr:clientData/>
  </xdr:twoCellAnchor>
  <xdr:twoCellAnchor>
    <xdr:from>
      <xdr:col>3</xdr:col>
      <xdr:colOff>1012869</xdr:colOff>
      <xdr:row>3</xdr:row>
      <xdr:rowOff>3354</xdr:rowOff>
    </xdr:from>
    <xdr:to>
      <xdr:col>4</xdr:col>
      <xdr:colOff>3162702</xdr:colOff>
      <xdr:row>5</xdr:row>
      <xdr:rowOff>7441</xdr:rowOff>
    </xdr:to>
    <xdr:sp macro="" textlink="">
      <xdr:nvSpPr>
        <xdr:cNvPr id="3" name="TextBox 2">
          <a:extLst>
            <a:ext uri="{FF2B5EF4-FFF2-40B4-BE49-F238E27FC236}">
              <a16:creationId xmlns:a16="http://schemas.microsoft.com/office/drawing/2014/main" id="{73C19260-5C5B-2177-5141-15ECC41B7AA3}"/>
            </a:ext>
          </a:extLst>
        </xdr:cNvPr>
        <xdr:cNvSpPr txBox="1"/>
      </xdr:nvSpPr>
      <xdr:spPr>
        <a:xfrm>
          <a:off x="11644647" y="717729"/>
          <a:ext cx="3169411" cy="246247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1100" b="1"/>
            <a:t>New Change Garden</a:t>
          </a:r>
        </a:p>
        <a:p>
          <a:r>
            <a:rPr lang="en-GB" sz="1100"/>
            <a:t>As part of the 'Greening Cheapside' project the previously sunken garden was redesigned to create a more welcoming space at this busy spot.</a:t>
          </a:r>
        </a:p>
        <a:p>
          <a:r>
            <a:rPr lang="en-GB" sz="1100"/>
            <a:t>This included introducing a new light coloured permeable paving. The new surface provides cooling benefits both through the transpiring effect through the voids of the material, and the light colour of the material reduces heat absorption.</a:t>
          </a:r>
        </a:p>
      </xdr:txBody>
    </xdr:sp>
    <xdr:clientData/>
  </xdr:twoCellAnchor>
</xdr:wsDr>
</file>

<file path=xl/drawings/drawing34.xml><?xml version="1.0" encoding="utf-8"?>
<xdr:wsDr xmlns:xdr="http://schemas.openxmlformats.org/drawingml/2006/spreadsheetDrawing" xmlns:a="http://schemas.openxmlformats.org/drawingml/2006/main">
  <xdr:twoCellAnchor editAs="oneCell">
    <xdr:from>
      <xdr:col>6</xdr:col>
      <xdr:colOff>1</xdr:colOff>
      <xdr:row>3</xdr:row>
      <xdr:rowOff>77392</xdr:rowOff>
    </xdr:from>
    <xdr:to>
      <xdr:col>6</xdr:col>
      <xdr:colOff>2887266</xdr:colOff>
      <xdr:row>4</xdr:row>
      <xdr:rowOff>802185</xdr:rowOff>
    </xdr:to>
    <xdr:pic>
      <xdr:nvPicPr>
        <xdr:cNvPr id="2" name="Picture 1" descr="Picture of Whittington Gardens ">
          <a:extLst>
            <a:ext uri="{FF2B5EF4-FFF2-40B4-BE49-F238E27FC236}">
              <a16:creationId xmlns:a16="http://schemas.microsoft.com/office/drawing/2014/main" id="{6FDECCB5-9C66-858D-57E8-F072D65A2996}"/>
            </a:ext>
          </a:extLst>
        </xdr:cNvPr>
        <xdr:cNvPicPr>
          <a:picLocks noChangeAspect="1"/>
        </xdr:cNvPicPr>
      </xdr:nvPicPr>
      <xdr:blipFill>
        <a:blip xmlns:r="http://schemas.openxmlformats.org/officeDocument/2006/relationships" r:embed="rId1"/>
        <a:stretch>
          <a:fillRect/>
        </a:stretch>
      </xdr:blipFill>
      <xdr:spPr>
        <a:xfrm>
          <a:off x="15686486" y="797721"/>
          <a:ext cx="2887265" cy="2165449"/>
        </a:xfrm>
        <a:prstGeom prst="rect">
          <a:avLst/>
        </a:prstGeom>
      </xdr:spPr>
    </xdr:pic>
    <xdr:clientData/>
  </xdr:twoCellAnchor>
  <xdr:twoCellAnchor>
    <xdr:from>
      <xdr:col>3</xdr:col>
      <xdr:colOff>1012031</xdr:colOff>
      <xdr:row>3</xdr:row>
      <xdr:rowOff>5952</xdr:rowOff>
    </xdr:from>
    <xdr:to>
      <xdr:col>4</xdr:col>
      <xdr:colOff>3143250</xdr:colOff>
      <xdr:row>5</xdr:row>
      <xdr:rowOff>0</xdr:rowOff>
    </xdr:to>
    <xdr:sp macro="" textlink="">
      <xdr:nvSpPr>
        <xdr:cNvPr id="3" name="TextBox 2">
          <a:extLst>
            <a:ext uri="{FF2B5EF4-FFF2-40B4-BE49-F238E27FC236}">
              <a16:creationId xmlns:a16="http://schemas.microsoft.com/office/drawing/2014/main" id="{CC0F17ED-9C6E-5FAD-4FD3-176E40EF001F}"/>
            </a:ext>
          </a:extLst>
        </xdr:cNvPr>
        <xdr:cNvSpPr txBox="1"/>
      </xdr:nvSpPr>
      <xdr:spPr>
        <a:xfrm>
          <a:off x="11644312" y="726281"/>
          <a:ext cx="3149204" cy="245268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1000" b="1"/>
            <a:t>Whittington Gardens</a:t>
          </a:r>
        </a:p>
        <a:p>
          <a:r>
            <a:rPr lang="en-GB" sz="1000"/>
            <a:t>A new mixed native hedge has been planted to replace and existing failing single species hedge on this site. The native mix is expected to perform better in this location whilst providing enhanced resouces for biodiversity.</a:t>
          </a:r>
        </a:p>
      </xdr:txBody>
    </xdr:sp>
    <xdr:clientData/>
  </xdr:twoCellAnchor>
</xdr:wsDr>
</file>

<file path=xl/drawings/drawing35.xml><?xml version="1.0" encoding="utf-8"?>
<xdr:wsDr xmlns:xdr="http://schemas.openxmlformats.org/drawingml/2006/spreadsheetDrawing" xmlns:a="http://schemas.openxmlformats.org/drawingml/2006/main">
  <xdr:twoCellAnchor editAs="oneCell">
    <xdr:from>
      <xdr:col>5</xdr:col>
      <xdr:colOff>678656</xdr:colOff>
      <xdr:row>3</xdr:row>
      <xdr:rowOff>5953</xdr:rowOff>
    </xdr:from>
    <xdr:to>
      <xdr:col>6</xdr:col>
      <xdr:colOff>2951997</xdr:colOff>
      <xdr:row>4</xdr:row>
      <xdr:rowOff>970694</xdr:rowOff>
    </xdr:to>
    <xdr:pic>
      <xdr:nvPicPr>
        <xdr:cNvPr id="2" name="Picture 1" descr="Picture of Aldgate Square, City of London">
          <a:extLst>
            <a:ext uri="{FF2B5EF4-FFF2-40B4-BE49-F238E27FC236}">
              <a16:creationId xmlns:a16="http://schemas.microsoft.com/office/drawing/2014/main" id="{9FB73188-F046-4607-848D-012CA806F955}"/>
            </a:ext>
          </a:extLst>
        </xdr:cNvPr>
        <xdr:cNvPicPr>
          <a:picLocks noChangeAspect="1"/>
        </xdr:cNvPicPr>
      </xdr:nvPicPr>
      <xdr:blipFill>
        <a:blip xmlns:r="http://schemas.openxmlformats.org/officeDocument/2006/relationships" r:embed="rId1"/>
        <a:stretch>
          <a:fillRect/>
        </a:stretch>
      </xdr:blipFill>
      <xdr:spPr>
        <a:xfrm>
          <a:off x="15490031" y="726282"/>
          <a:ext cx="3143689" cy="2400635"/>
        </a:xfrm>
        <a:prstGeom prst="rect">
          <a:avLst/>
        </a:prstGeom>
      </xdr:spPr>
    </xdr:pic>
    <xdr:clientData/>
  </xdr:twoCellAnchor>
  <xdr:twoCellAnchor>
    <xdr:from>
      <xdr:col>4</xdr:col>
      <xdr:colOff>0</xdr:colOff>
      <xdr:row>2</xdr:row>
      <xdr:rowOff>297656</xdr:rowOff>
    </xdr:from>
    <xdr:to>
      <xdr:col>5</xdr:col>
      <xdr:colOff>5953</xdr:colOff>
      <xdr:row>5</xdr:row>
      <xdr:rowOff>5953</xdr:rowOff>
    </xdr:to>
    <xdr:sp macro="" textlink="">
      <xdr:nvSpPr>
        <xdr:cNvPr id="3" name="TextBox 2">
          <a:extLst>
            <a:ext uri="{FF2B5EF4-FFF2-40B4-BE49-F238E27FC236}">
              <a16:creationId xmlns:a16="http://schemas.microsoft.com/office/drawing/2014/main" id="{7622DE19-E722-9795-20C1-C193E1D700B5}"/>
            </a:ext>
          </a:extLst>
        </xdr:cNvPr>
        <xdr:cNvSpPr txBox="1"/>
      </xdr:nvSpPr>
      <xdr:spPr>
        <a:xfrm>
          <a:off x="11650266" y="702469"/>
          <a:ext cx="3167062" cy="248245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1050"/>
            <a:t>Aldgate Square, City of London</a:t>
          </a:r>
        </a:p>
        <a:p>
          <a:r>
            <a:rPr lang="en-GB" sz="1000"/>
            <a:t>The Aldgate Gyratory was closed in 2015 and transformed into a public square, with the addition of a range of trees, shrubs and grass. The trees provide additional shade in the summer, whereas soft landscaping increases permeability to rainfall and helps to mitigate the urban heat island effect.</a:t>
          </a:r>
        </a:p>
      </xdr:txBody>
    </xdr:sp>
    <xdr:clientData/>
  </xdr:twoCellAnchor>
</xdr:wsDr>
</file>

<file path=xl/drawings/drawing36.xml><?xml version="1.0" encoding="utf-8"?>
<xdr:wsDr xmlns:xdr="http://schemas.openxmlformats.org/drawingml/2006/spreadsheetDrawing" xmlns:a="http://schemas.openxmlformats.org/drawingml/2006/main">
  <xdr:twoCellAnchor editAs="oneCell">
    <xdr:from>
      <xdr:col>5</xdr:col>
      <xdr:colOff>565548</xdr:colOff>
      <xdr:row>3</xdr:row>
      <xdr:rowOff>27006</xdr:rowOff>
    </xdr:from>
    <xdr:to>
      <xdr:col>6</xdr:col>
      <xdr:colOff>3256360</xdr:colOff>
      <xdr:row>4</xdr:row>
      <xdr:rowOff>969554</xdr:rowOff>
    </xdr:to>
    <xdr:pic>
      <xdr:nvPicPr>
        <xdr:cNvPr id="2" name="Picture 1" descr="Picture of Tower Bridge, open at night ">
          <a:extLst>
            <a:ext uri="{FF2B5EF4-FFF2-40B4-BE49-F238E27FC236}">
              <a16:creationId xmlns:a16="http://schemas.microsoft.com/office/drawing/2014/main" id="{F4760B80-6A23-D3A0-1F16-0AD4FA2CE02C}"/>
            </a:ext>
          </a:extLst>
        </xdr:cNvPr>
        <xdr:cNvPicPr>
          <a:picLocks noChangeAspect="1"/>
        </xdr:cNvPicPr>
      </xdr:nvPicPr>
      <xdr:blipFill>
        <a:blip xmlns:r="http://schemas.openxmlformats.org/officeDocument/2006/relationships" r:embed="rId1"/>
        <a:stretch>
          <a:fillRect/>
        </a:stretch>
      </xdr:blipFill>
      <xdr:spPr>
        <a:xfrm>
          <a:off x="15376923" y="747335"/>
          <a:ext cx="3565922" cy="2378442"/>
        </a:xfrm>
        <a:prstGeom prst="rect">
          <a:avLst/>
        </a:prstGeom>
      </xdr:spPr>
    </xdr:pic>
    <xdr:clientData/>
  </xdr:twoCellAnchor>
  <xdr:twoCellAnchor>
    <xdr:from>
      <xdr:col>4</xdr:col>
      <xdr:colOff>5953</xdr:colOff>
      <xdr:row>3</xdr:row>
      <xdr:rowOff>5952</xdr:rowOff>
    </xdr:from>
    <xdr:to>
      <xdr:col>5</xdr:col>
      <xdr:colOff>0</xdr:colOff>
      <xdr:row>5</xdr:row>
      <xdr:rowOff>5953</xdr:rowOff>
    </xdr:to>
    <xdr:sp macro="" textlink="">
      <xdr:nvSpPr>
        <xdr:cNvPr id="3" name="TextBox 2">
          <a:extLst>
            <a:ext uri="{FF2B5EF4-FFF2-40B4-BE49-F238E27FC236}">
              <a16:creationId xmlns:a16="http://schemas.microsoft.com/office/drawing/2014/main" id="{7F451F1A-D224-798D-8939-DAA099631678}"/>
            </a:ext>
          </a:extLst>
        </xdr:cNvPr>
        <xdr:cNvSpPr txBox="1"/>
      </xdr:nvSpPr>
      <xdr:spPr>
        <a:xfrm>
          <a:off x="11656219" y="726281"/>
          <a:ext cx="3155156" cy="245864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1000" b="1"/>
            <a:t>Tower Bridge</a:t>
          </a:r>
        </a:p>
        <a:p>
          <a:r>
            <a:rPr lang="en-GB" sz="1000"/>
            <a:t>The bascules (lifting parts) of Tower Bridge are highly engineered, to both safely carry traffic and to achieve the balance that allows them to be pivoted upwards.</a:t>
          </a:r>
        </a:p>
        <a:p>
          <a:r>
            <a:rPr lang="en-GB" sz="1000"/>
            <a:t>The bascules are made of metal and as such subject to expansion in hot weather. When this occurs the road surface of the bridge can be cooled through wetting ensuring that the bridge remains operational.</a:t>
          </a:r>
        </a:p>
      </xdr:txBody>
    </xdr:sp>
    <xdr:clientData/>
  </xdr:twoCellAnchor>
</xdr:wsDr>
</file>

<file path=xl/drawings/drawing37.xml><?xml version="1.0" encoding="utf-8"?>
<xdr:wsDr xmlns:xdr="http://schemas.openxmlformats.org/drawingml/2006/spreadsheetDrawing" xmlns:a="http://schemas.openxmlformats.org/drawingml/2006/main">
  <xdr:twoCellAnchor editAs="oneCell">
    <xdr:from>
      <xdr:col>6</xdr:col>
      <xdr:colOff>458390</xdr:colOff>
      <xdr:row>3</xdr:row>
      <xdr:rowOff>95250</xdr:rowOff>
    </xdr:from>
    <xdr:to>
      <xdr:col>6</xdr:col>
      <xdr:colOff>2115971</xdr:colOff>
      <xdr:row>4</xdr:row>
      <xdr:rowOff>864702</xdr:rowOff>
    </xdr:to>
    <xdr:pic>
      <xdr:nvPicPr>
        <xdr:cNvPr id="2" name="Picture 1" descr="Picture of water fountain installed in City of London">
          <a:extLst>
            <a:ext uri="{FF2B5EF4-FFF2-40B4-BE49-F238E27FC236}">
              <a16:creationId xmlns:a16="http://schemas.microsoft.com/office/drawing/2014/main" id="{332C26F8-FF51-AB77-46B6-649D8BD4C5E5}"/>
            </a:ext>
          </a:extLst>
        </xdr:cNvPr>
        <xdr:cNvPicPr>
          <a:picLocks noChangeAspect="1"/>
        </xdr:cNvPicPr>
      </xdr:nvPicPr>
      <xdr:blipFill>
        <a:blip xmlns:r="http://schemas.openxmlformats.org/officeDocument/2006/relationships" r:embed="rId1"/>
        <a:stretch>
          <a:fillRect/>
        </a:stretch>
      </xdr:blipFill>
      <xdr:spPr>
        <a:xfrm>
          <a:off x="16144875" y="815579"/>
          <a:ext cx="1657581" cy="2210108"/>
        </a:xfrm>
        <a:prstGeom prst="rect">
          <a:avLst/>
        </a:prstGeom>
      </xdr:spPr>
    </xdr:pic>
    <xdr:clientData/>
  </xdr:twoCellAnchor>
  <xdr:twoCellAnchor>
    <xdr:from>
      <xdr:col>4</xdr:col>
      <xdr:colOff>5953</xdr:colOff>
      <xdr:row>2</xdr:row>
      <xdr:rowOff>309562</xdr:rowOff>
    </xdr:from>
    <xdr:to>
      <xdr:col>4</xdr:col>
      <xdr:colOff>3155156</xdr:colOff>
      <xdr:row>4</xdr:row>
      <xdr:rowOff>1006077</xdr:rowOff>
    </xdr:to>
    <xdr:sp macro="" textlink="">
      <xdr:nvSpPr>
        <xdr:cNvPr id="3" name="TextBox 2">
          <a:extLst>
            <a:ext uri="{FF2B5EF4-FFF2-40B4-BE49-F238E27FC236}">
              <a16:creationId xmlns:a16="http://schemas.microsoft.com/office/drawing/2014/main" id="{B9A1D802-7AF8-0FFF-380F-F6314D0C6DFE}"/>
            </a:ext>
          </a:extLst>
        </xdr:cNvPr>
        <xdr:cNvSpPr txBox="1"/>
      </xdr:nvSpPr>
      <xdr:spPr>
        <a:xfrm>
          <a:off x="11656219" y="714375"/>
          <a:ext cx="3149203" cy="245268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1000" b="1"/>
            <a:t>City of London (various locations)</a:t>
          </a:r>
        </a:p>
        <a:p>
          <a:r>
            <a:rPr lang="en-GB" sz="1000"/>
            <a:t>Modern water fountains have been installed at a number of locations around the City, including St. Paul's, the Monument, Cheapside, and Aldgate Square.</a:t>
          </a:r>
        </a:p>
      </xdr:txBody>
    </xdr:sp>
    <xdr:clientData/>
  </xdr:twoCellAnchor>
</xdr:wsDr>
</file>

<file path=xl/drawings/drawing38.xml><?xml version="1.0" encoding="utf-8"?>
<xdr:wsDr xmlns:xdr="http://schemas.openxmlformats.org/drawingml/2006/spreadsheetDrawing" xmlns:a="http://schemas.openxmlformats.org/drawingml/2006/main">
  <xdr:twoCellAnchor editAs="oneCell">
    <xdr:from>
      <xdr:col>5</xdr:col>
      <xdr:colOff>541735</xdr:colOff>
      <xdr:row>3</xdr:row>
      <xdr:rowOff>47625</xdr:rowOff>
    </xdr:from>
    <xdr:to>
      <xdr:col>6</xdr:col>
      <xdr:colOff>3105630</xdr:colOff>
      <xdr:row>4</xdr:row>
      <xdr:rowOff>988551</xdr:rowOff>
    </xdr:to>
    <xdr:pic>
      <xdr:nvPicPr>
        <xdr:cNvPr id="2" name="Picture 1" descr="An image of trees lining Aldermanbury Square, City of London">
          <a:extLst>
            <a:ext uri="{FF2B5EF4-FFF2-40B4-BE49-F238E27FC236}">
              <a16:creationId xmlns:a16="http://schemas.microsoft.com/office/drawing/2014/main" id="{2DF7BF55-93BF-9856-BBB5-8F3C1B14D5BE}"/>
            </a:ext>
          </a:extLst>
        </xdr:cNvPr>
        <xdr:cNvPicPr>
          <a:picLocks noChangeAspect="1"/>
        </xdr:cNvPicPr>
      </xdr:nvPicPr>
      <xdr:blipFill>
        <a:blip xmlns:r="http://schemas.openxmlformats.org/officeDocument/2006/relationships" r:embed="rId1"/>
        <a:stretch>
          <a:fillRect/>
        </a:stretch>
      </xdr:blipFill>
      <xdr:spPr>
        <a:xfrm>
          <a:off x="15353110" y="767954"/>
          <a:ext cx="3439005" cy="2381582"/>
        </a:xfrm>
        <a:prstGeom prst="rect">
          <a:avLst/>
        </a:prstGeom>
      </xdr:spPr>
    </xdr:pic>
    <xdr:clientData/>
  </xdr:twoCellAnchor>
  <xdr:twoCellAnchor>
    <xdr:from>
      <xdr:col>3</xdr:col>
      <xdr:colOff>1006078</xdr:colOff>
      <xdr:row>3</xdr:row>
      <xdr:rowOff>11905</xdr:rowOff>
    </xdr:from>
    <xdr:to>
      <xdr:col>5</xdr:col>
      <xdr:colOff>11906</xdr:colOff>
      <xdr:row>5</xdr:row>
      <xdr:rowOff>5953</xdr:rowOff>
    </xdr:to>
    <xdr:sp macro="" textlink="">
      <xdr:nvSpPr>
        <xdr:cNvPr id="3" name="TextBox 2">
          <a:extLst>
            <a:ext uri="{FF2B5EF4-FFF2-40B4-BE49-F238E27FC236}">
              <a16:creationId xmlns:a16="http://schemas.microsoft.com/office/drawing/2014/main" id="{7813B5A4-CD89-D5D1-D4FA-84426EF22488}"/>
            </a:ext>
          </a:extLst>
        </xdr:cNvPr>
        <xdr:cNvSpPr txBox="1"/>
      </xdr:nvSpPr>
      <xdr:spPr>
        <a:xfrm>
          <a:off x="11638359" y="732234"/>
          <a:ext cx="3184922" cy="245268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1000" b="1"/>
            <a:t>Aldermanbury Square, City of London</a:t>
          </a:r>
        </a:p>
        <a:p>
          <a:r>
            <a:rPr lang="en-GB" sz="1000"/>
            <a:t>Aldermanbury Square includes a number of ground level water features which can enhance evaporative cooling during warm summer months. Combined with seating and a cluster of plane trees to provide shade/canopy cover, this area is a good example of a cool spot.</a:t>
          </a:r>
        </a:p>
      </xdr:txBody>
    </xdr:sp>
    <xdr:clientData/>
  </xdr:twoCellAnchor>
</xdr:wsDr>
</file>

<file path=xl/drawings/drawing39.xml><?xml version="1.0" encoding="utf-8"?>
<xdr:wsDr xmlns:xdr="http://schemas.openxmlformats.org/drawingml/2006/spreadsheetDrawing" xmlns:a="http://schemas.openxmlformats.org/drawingml/2006/main">
  <xdr:twoCellAnchor editAs="oneCell">
    <xdr:from>
      <xdr:col>5</xdr:col>
      <xdr:colOff>809625</xdr:colOff>
      <xdr:row>3</xdr:row>
      <xdr:rowOff>113110</xdr:rowOff>
    </xdr:from>
    <xdr:to>
      <xdr:col>6</xdr:col>
      <xdr:colOff>2859098</xdr:colOff>
      <xdr:row>4</xdr:row>
      <xdr:rowOff>868272</xdr:rowOff>
    </xdr:to>
    <xdr:pic>
      <xdr:nvPicPr>
        <xdr:cNvPr id="2" name="Picture 1" descr="Picture of Portsoken Street Garden">
          <a:extLst>
            <a:ext uri="{FF2B5EF4-FFF2-40B4-BE49-F238E27FC236}">
              <a16:creationId xmlns:a16="http://schemas.microsoft.com/office/drawing/2014/main" id="{D17C9489-F1FC-1AFE-F04E-82A19C4245A1}"/>
            </a:ext>
          </a:extLst>
        </xdr:cNvPr>
        <xdr:cNvPicPr>
          <a:picLocks noChangeAspect="1"/>
        </xdr:cNvPicPr>
      </xdr:nvPicPr>
      <xdr:blipFill>
        <a:blip xmlns:r="http://schemas.openxmlformats.org/officeDocument/2006/relationships" r:embed="rId1"/>
        <a:stretch>
          <a:fillRect/>
        </a:stretch>
      </xdr:blipFill>
      <xdr:spPr>
        <a:xfrm>
          <a:off x="15621000" y="833439"/>
          <a:ext cx="2924583" cy="2191056"/>
        </a:xfrm>
        <a:prstGeom prst="rect">
          <a:avLst/>
        </a:prstGeom>
      </xdr:spPr>
    </xdr:pic>
    <xdr:clientData/>
  </xdr:twoCellAnchor>
  <xdr:twoCellAnchor>
    <xdr:from>
      <xdr:col>4</xdr:col>
      <xdr:colOff>0</xdr:colOff>
      <xdr:row>2</xdr:row>
      <xdr:rowOff>297656</xdr:rowOff>
    </xdr:from>
    <xdr:to>
      <xdr:col>4</xdr:col>
      <xdr:colOff>3155156</xdr:colOff>
      <xdr:row>5</xdr:row>
      <xdr:rowOff>5953</xdr:rowOff>
    </xdr:to>
    <xdr:sp macro="" textlink="">
      <xdr:nvSpPr>
        <xdr:cNvPr id="3" name="TextBox 2">
          <a:extLst>
            <a:ext uri="{FF2B5EF4-FFF2-40B4-BE49-F238E27FC236}">
              <a16:creationId xmlns:a16="http://schemas.microsoft.com/office/drawing/2014/main" id="{A1CDEE11-984B-4066-DCD4-4D240073167E}"/>
            </a:ext>
          </a:extLst>
        </xdr:cNvPr>
        <xdr:cNvSpPr txBox="1"/>
      </xdr:nvSpPr>
      <xdr:spPr>
        <a:xfrm>
          <a:off x="11650266" y="702469"/>
          <a:ext cx="3155156" cy="248245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1000" b="1"/>
            <a:t>Portsoken Street Garden</a:t>
          </a:r>
        </a:p>
        <a:p>
          <a:r>
            <a:rPr lang="en-GB" sz="1000"/>
            <a:t>Portsoken Street Gardens features a central pond surrounded by a small area of grass with a mix of shrub and herbaceous planting. A large green wall on an adjacent building extends the greenery beyond ground level.</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28574</xdr:colOff>
      <xdr:row>3</xdr:row>
      <xdr:rowOff>4762</xdr:rowOff>
    </xdr:from>
    <xdr:to>
      <xdr:col>4</xdr:col>
      <xdr:colOff>3155156</xdr:colOff>
      <xdr:row>4</xdr:row>
      <xdr:rowOff>1012032</xdr:rowOff>
    </xdr:to>
    <xdr:sp macro="" textlink="">
      <xdr:nvSpPr>
        <xdr:cNvPr id="3" name="TextBox 2">
          <a:extLst>
            <a:ext uri="{FF2B5EF4-FFF2-40B4-BE49-F238E27FC236}">
              <a16:creationId xmlns:a16="http://schemas.microsoft.com/office/drawing/2014/main" id="{E88C6BF9-E9AA-4ACF-896A-66543EF955F9}"/>
            </a:ext>
          </a:extLst>
        </xdr:cNvPr>
        <xdr:cNvSpPr txBox="1"/>
      </xdr:nvSpPr>
      <xdr:spPr>
        <a:xfrm>
          <a:off x="11684793" y="719137"/>
          <a:ext cx="3126582" cy="244792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900" b="1">
              <a:latin typeface="+mn-lt"/>
            </a:rPr>
            <a:t>Aldermanbury, City of London</a:t>
          </a:r>
        </a:p>
        <a:p>
          <a:r>
            <a:rPr lang="en-GB" sz="900" b="0">
              <a:latin typeface="+mn-lt"/>
            </a:rPr>
            <a:t>A row of lime trees lines the east side of Aldermanbury. These are tall, fast-growing species that provide an linear area of shade in the summer months, helping to combat overheating for pedestrians and cyclists.</a:t>
          </a:r>
        </a:p>
      </xdr:txBody>
    </xdr:sp>
    <xdr:clientData/>
  </xdr:twoCellAnchor>
  <xdr:twoCellAnchor editAs="oneCell">
    <xdr:from>
      <xdr:col>5</xdr:col>
      <xdr:colOff>464344</xdr:colOff>
      <xdr:row>2</xdr:row>
      <xdr:rowOff>47625</xdr:rowOff>
    </xdr:from>
    <xdr:to>
      <xdr:col>6</xdr:col>
      <xdr:colOff>3069430</xdr:colOff>
      <xdr:row>5</xdr:row>
      <xdr:rowOff>9528</xdr:rowOff>
    </xdr:to>
    <xdr:pic>
      <xdr:nvPicPr>
        <xdr:cNvPr id="4" name="Picture 3" descr="Image">
          <a:extLst>
            <a:ext uri="{FF2B5EF4-FFF2-40B4-BE49-F238E27FC236}">
              <a16:creationId xmlns:a16="http://schemas.microsoft.com/office/drawing/2014/main" id="{0D319D01-A135-0039-573D-0F1BC8A92C9A}"/>
            </a:ext>
          </a:extLst>
        </xdr:cNvPr>
        <xdr:cNvPicPr>
          <a:picLocks noChangeAspect="1"/>
        </xdr:cNvPicPr>
      </xdr:nvPicPr>
      <xdr:blipFill>
        <a:blip xmlns:r="http://schemas.openxmlformats.org/officeDocument/2006/relationships" r:embed="rId1"/>
        <a:stretch>
          <a:fillRect/>
        </a:stretch>
      </xdr:blipFill>
      <xdr:spPr>
        <a:xfrm>
          <a:off x="15287625" y="452438"/>
          <a:ext cx="3481387" cy="2731297"/>
        </a:xfrm>
        <a:prstGeom prst="rect">
          <a:avLst/>
        </a:prstGeom>
      </xdr:spPr>
    </xdr:pic>
    <xdr:clientData/>
  </xdr:twoCellAnchor>
  <xdr:twoCellAnchor>
    <xdr:from>
      <xdr:col>4</xdr:col>
      <xdr:colOff>11905</xdr:colOff>
      <xdr:row>8</xdr:row>
      <xdr:rowOff>11905</xdr:rowOff>
    </xdr:from>
    <xdr:to>
      <xdr:col>6</xdr:col>
      <xdr:colOff>3714749</xdr:colOff>
      <xdr:row>8</xdr:row>
      <xdr:rowOff>1485898</xdr:rowOff>
    </xdr:to>
    <xdr:sp macro="" textlink="">
      <xdr:nvSpPr>
        <xdr:cNvPr id="5" name="TextBox 4">
          <a:extLst>
            <a:ext uri="{FF2B5EF4-FFF2-40B4-BE49-F238E27FC236}">
              <a16:creationId xmlns:a16="http://schemas.microsoft.com/office/drawing/2014/main" id="{AED64992-AAD3-46C7-8969-0A0DCB313BEB}"/>
            </a:ext>
          </a:extLst>
        </xdr:cNvPr>
        <xdr:cNvSpPr txBox="1"/>
      </xdr:nvSpPr>
      <xdr:spPr>
        <a:xfrm>
          <a:off x="11668124" y="5036343"/>
          <a:ext cx="7750969" cy="147399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000">
              <a:solidFill>
                <a:sysClr val="windowText" lastClr="000000"/>
              </a:solidFill>
              <a:latin typeface="Century Gothic" panose="020B0502020202020204" pitchFamily="34" charset="0"/>
            </a:rPr>
            <a:t>'- Same cost that traditional tree planting, just need to carefully choose the tree species and leave enough rooting space.</a:t>
          </a:r>
        </a:p>
        <a:p>
          <a:r>
            <a:rPr lang="en-GB" sz="1000">
              <a:solidFill>
                <a:sysClr val="windowText" lastClr="000000"/>
              </a:solidFill>
              <a:latin typeface="Century Gothic" panose="020B0502020202020204" pitchFamily="34" charset="0"/>
            </a:rPr>
            <a:t>- Consider cost of excavating tree pits and depositing soil alongside tree pits. Trees in connected pits may affect costs of pit construction.</a:t>
          </a:r>
        </a:p>
        <a:p>
          <a:r>
            <a:rPr lang="en-GB" sz="1000">
              <a:solidFill>
                <a:sysClr val="windowText" lastClr="000000"/>
              </a:solidFill>
              <a:latin typeface="Century Gothic" panose="020B0502020202020204" pitchFamily="34" charset="0"/>
            </a:rPr>
            <a:t>- Certain sites may require additional management tools such as root barriers and root directors (used at the time of planting to divert roof growth away from pavements and out for anchorage).</a:t>
          </a:r>
        </a:p>
        <a:p>
          <a:r>
            <a:rPr lang="en-GB" sz="1000">
              <a:solidFill>
                <a:sysClr val="windowText" lastClr="000000"/>
              </a:solidFill>
              <a:latin typeface="Century Gothic" panose="020B0502020202020204" pitchFamily="34" charset="0"/>
            </a:rPr>
            <a:t>- Consider costs of tree pit irrigation infrastructure, e.g. 'root rain' pipes</a:t>
          </a:r>
        </a:p>
      </xdr:txBody>
    </xdr:sp>
    <xdr:clientData/>
  </xdr:twoCellAnchor>
  <xdr:twoCellAnchor>
    <xdr:from>
      <xdr:col>4</xdr:col>
      <xdr:colOff>16669</xdr:colOff>
      <xdr:row>9</xdr:row>
      <xdr:rowOff>9524</xdr:rowOff>
    </xdr:from>
    <xdr:to>
      <xdr:col>6</xdr:col>
      <xdr:colOff>3714750</xdr:colOff>
      <xdr:row>9</xdr:row>
      <xdr:rowOff>1631156</xdr:rowOff>
    </xdr:to>
    <xdr:sp macro="" textlink="">
      <xdr:nvSpPr>
        <xdr:cNvPr id="6" name="TextBox 5">
          <a:extLst>
            <a:ext uri="{FF2B5EF4-FFF2-40B4-BE49-F238E27FC236}">
              <a16:creationId xmlns:a16="http://schemas.microsoft.com/office/drawing/2014/main" id="{4B49A35A-5951-47C5-A59E-7E4C29581637}"/>
            </a:ext>
          </a:extLst>
        </xdr:cNvPr>
        <xdr:cNvSpPr txBox="1"/>
      </xdr:nvSpPr>
      <xdr:spPr>
        <a:xfrm>
          <a:off x="11672888" y="6534149"/>
          <a:ext cx="7746206" cy="162163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000">
              <a:solidFill>
                <a:sysClr val="windowText" lastClr="000000"/>
              </a:solidFill>
            </a:rPr>
            <a:t>'- Increase in the amount of street cleansing resources required. Maintenance costs will depend on inspection, leaf clearing and formative pruning. May be incorporated into general landscape management with the correspondent increase on budget and resources (Green Blue Urban, 2018).</a:t>
          </a:r>
        </a:p>
        <a:p>
          <a:r>
            <a:rPr lang="en-GB" sz="1000">
              <a:solidFill>
                <a:sysClr val="windowText" lastClr="000000"/>
              </a:solidFill>
            </a:rPr>
            <a:t>- The ongoing maintenance of additional trees will need to be the subject of a commuted sum covering costs over 20 years. This sum should cover pruning and maintenance of the tree itself and the cost of additional street sweeping associated with seasonal leaf and blossom fall and pavement cleaning associated with sap, fruit and berries and associated bird droppings.</a:t>
          </a:r>
        </a:p>
        <a:p>
          <a:r>
            <a:rPr lang="en-GB" sz="1000">
              <a:solidFill>
                <a:sysClr val="windowText" lastClr="000000"/>
              </a:solidFill>
            </a:rPr>
            <a:t>- Irrigation systems will involve additional costs, including testing and inspection, pump system upkeep, localised repairs and electrical testing.</a:t>
          </a:r>
        </a:p>
      </xdr:txBody>
    </xdr:sp>
    <xdr:clientData/>
  </xdr:twoCellAnchor>
  <xdr:twoCellAnchor>
    <xdr:from>
      <xdr:col>6</xdr:col>
      <xdr:colOff>11906</xdr:colOff>
      <xdr:row>5</xdr:row>
      <xdr:rowOff>9523</xdr:rowOff>
    </xdr:from>
    <xdr:to>
      <xdr:col>6</xdr:col>
      <xdr:colOff>3707605</xdr:colOff>
      <xdr:row>6</xdr:row>
      <xdr:rowOff>488156</xdr:rowOff>
    </xdr:to>
    <xdr:sp macro="" textlink="">
      <xdr:nvSpPr>
        <xdr:cNvPr id="8" name="TextBox 7">
          <a:extLst>
            <a:ext uri="{FF2B5EF4-FFF2-40B4-BE49-F238E27FC236}">
              <a16:creationId xmlns:a16="http://schemas.microsoft.com/office/drawing/2014/main" id="{BA32E6D0-D990-4F43-9D9C-71A8F0DDC7AC}"/>
            </a:ext>
          </a:extLst>
        </xdr:cNvPr>
        <xdr:cNvSpPr txBox="1"/>
      </xdr:nvSpPr>
      <xdr:spPr>
        <a:xfrm>
          <a:off x="15716250" y="3188492"/>
          <a:ext cx="3695699" cy="105013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900"/>
            <a:t>• Intercepting rainfall </a:t>
          </a:r>
          <a:r>
            <a:rPr lang="en-GB" sz="900" b="0" i="0">
              <a:solidFill>
                <a:schemeClr val="dk1"/>
              </a:solidFill>
              <a:effectLst/>
              <a:latin typeface="+mn-lt"/>
              <a:ea typeface="+mn-ea"/>
              <a:cs typeface="+mn-cs"/>
            </a:rPr>
            <a:t>•Surface</a:t>
          </a:r>
          <a:r>
            <a:rPr lang="en-GB" sz="900" b="0" i="0" baseline="0">
              <a:solidFill>
                <a:schemeClr val="dk1"/>
              </a:solidFill>
              <a:effectLst/>
              <a:latin typeface="+mn-lt"/>
              <a:ea typeface="+mn-ea"/>
              <a:cs typeface="+mn-cs"/>
            </a:rPr>
            <a:t> water management </a:t>
          </a:r>
          <a:r>
            <a:rPr lang="en-GB" sz="900" b="0" i="0">
              <a:solidFill>
                <a:schemeClr val="dk1"/>
              </a:solidFill>
              <a:effectLst/>
              <a:latin typeface="+mn-lt"/>
              <a:ea typeface="+mn-ea"/>
              <a:cs typeface="+mn-cs"/>
            </a:rPr>
            <a:t>•Air quality improvement •Enhancing biodiversity •Urban heat island •Carbon</a:t>
          </a:r>
          <a:r>
            <a:rPr lang="en-GB" sz="900" b="0" i="0" baseline="0">
              <a:solidFill>
                <a:schemeClr val="dk1"/>
              </a:solidFill>
              <a:effectLst/>
              <a:latin typeface="+mn-lt"/>
              <a:ea typeface="+mn-ea"/>
              <a:cs typeface="+mn-cs"/>
            </a:rPr>
            <a:t> reduction </a:t>
          </a:r>
          <a:r>
            <a:rPr lang="en-GB" sz="900" b="0" i="0">
              <a:solidFill>
                <a:schemeClr val="dk1"/>
              </a:solidFill>
              <a:effectLst/>
              <a:latin typeface="+mn-lt"/>
              <a:ea typeface="+mn-ea"/>
              <a:cs typeface="+mn-cs"/>
            </a:rPr>
            <a:t>•Heating/cooling load reduction •Indoor thermal comfort •Streetscape</a:t>
          </a:r>
          <a:r>
            <a:rPr lang="en-GB" sz="900" b="0" i="0" baseline="0">
              <a:solidFill>
                <a:schemeClr val="dk1"/>
              </a:solidFill>
              <a:effectLst/>
              <a:latin typeface="+mn-lt"/>
              <a:ea typeface="+mn-ea"/>
              <a:cs typeface="+mn-cs"/>
            </a:rPr>
            <a:t> improvement </a:t>
          </a:r>
          <a:r>
            <a:rPr lang="en-GB" sz="900" b="0" i="0">
              <a:solidFill>
                <a:schemeClr val="dk1"/>
              </a:solidFill>
              <a:effectLst/>
              <a:latin typeface="+mn-lt"/>
              <a:ea typeface="+mn-ea"/>
              <a:cs typeface="+mn-cs"/>
            </a:rPr>
            <a:t>•Health and wellbeing •Noise reduction</a:t>
          </a:r>
          <a:endParaRPr lang="en-GB" sz="900" b="0" i="0" baseline="0">
            <a:solidFill>
              <a:schemeClr val="dk1"/>
            </a:solidFill>
            <a:effectLst/>
            <a:latin typeface="+mn-lt"/>
            <a:ea typeface="+mn-ea"/>
            <a:cs typeface="+mn-cs"/>
          </a:endParaRPr>
        </a:p>
      </xdr:txBody>
    </xdr:sp>
    <xdr:clientData/>
  </xdr:twoCellAnchor>
</xdr:wsDr>
</file>

<file path=xl/drawings/drawing40.xml><?xml version="1.0" encoding="utf-8"?>
<xdr:wsDr xmlns:xdr="http://schemas.openxmlformats.org/drawingml/2006/spreadsheetDrawing" xmlns:a="http://schemas.openxmlformats.org/drawingml/2006/main">
  <xdr:twoCellAnchor editAs="oneCell">
    <xdr:from>
      <xdr:col>5</xdr:col>
      <xdr:colOff>672704</xdr:colOff>
      <xdr:row>3</xdr:row>
      <xdr:rowOff>53578</xdr:rowOff>
    </xdr:from>
    <xdr:to>
      <xdr:col>6</xdr:col>
      <xdr:colOff>3027020</xdr:colOff>
      <xdr:row>4</xdr:row>
      <xdr:rowOff>961161</xdr:rowOff>
    </xdr:to>
    <xdr:pic>
      <xdr:nvPicPr>
        <xdr:cNvPr id="2" name="Picture 1" descr="Picture of Barbican Lakes, City of London">
          <a:extLst>
            <a:ext uri="{FF2B5EF4-FFF2-40B4-BE49-F238E27FC236}">
              <a16:creationId xmlns:a16="http://schemas.microsoft.com/office/drawing/2014/main" id="{B3A88FE2-BA04-C357-9123-6EA19250F4BC}"/>
            </a:ext>
          </a:extLst>
        </xdr:cNvPr>
        <xdr:cNvPicPr>
          <a:picLocks noChangeAspect="1"/>
        </xdr:cNvPicPr>
      </xdr:nvPicPr>
      <xdr:blipFill>
        <a:blip xmlns:r="http://schemas.openxmlformats.org/officeDocument/2006/relationships" r:embed="rId1"/>
        <a:stretch>
          <a:fillRect/>
        </a:stretch>
      </xdr:blipFill>
      <xdr:spPr>
        <a:xfrm>
          <a:off x="15484079" y="773907"/>
          <a:ext cx="3229426" cy="2343477"/>
        </a:xfrm>
        <a:prstGeom prst="rect">
          <a:avLst/>
        </a:prstGeom>
      </xdr:spPr>
    </xdr:pic>
    <xdr:clientData/>
  </xdr:twoCellAnchor>
  <xdr:twoCellAnchor>
    <xdr:from>
      <xdr:col>3</xdr:col>
      <xdr:colOff>1012031</xdr:colOff>
      <xdr:row>3</xdr:row>
      <xdr:rowOff>11905</xdr:rowOff>
    </xdr:from>
    <xdr:to>
      <xdr:col>4</xdr:col>
      <xdr:colOff>3155156</xdr:colOff>
      <xdr:row>4</xdr:row>
      <xdr:rowOff>1012031</xdr:rowOff>
    </xdr:to>
    <xdr:sp macro="" textlink="">
      <xdr:nvSpPr>
        <xdr:cNvPr id="3" name="TextBox 2">
          <a:extLst>
            <a:ext uri="{FF2B5EF4-FFF2-40B4-BE49-F238E27FC236}">
              <a16:creationId xmlns:a16="http://schemas.microsoft.com/office/drawing/2014/main" id="{7D95BB5C-79CE-FB91-27DD-B3F51BDAA377}"/>
            </a:ext>
          </a:extLst>
        </xdr:cNvPr>
        <xdr:cNvSpPr txBox="1"/>
      </xdr:nvSpPr>
      <xdr:spPr>
        <a:xfrm>
          <a:off x="11644312" y="732234"/>
          <a:ext cx="3161110" cy="244078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1000" b="1"/>
            <a:t>Barbican Lakes, City of London</a:t>
          </a:r>
        </a:p>
        <a:p>
          <a:r>
            <a:rPr lang="en-GB" sz="1000"/>
            <a:t>The Barbican lakes are only half a metre deep in most places. Water in the lakes is circulated constantly to keep it oxygenated and free from stagnation.</a:t>
          </a:r>
        </a:p>
      </xdr:txBody>
    </xdr:sp>
    <xdr:clientData/>
  </xdr:twoCellAnchor>
</xdr:wsDr>
</file>

<file path=xl/drawings/drawing41.xml><?xml version="1.0" encoding="utf-8"?>
<xdr:wsDr xmlns:xdr="http://schemas.openxmlformats.org/drawingml/2006/spreadsheetDrawing" xmlns:a="http://schemas.openxmlformats.org/drawingml/2006/main">
  <xdr:twoCellAnchor editAs="oneCell">
    <xdr:from>
      <xdr:col>5</xdr:col>
      <xdr:colOff>857250</xdr:colOff>
      <xdr:row>3</xdr:row>
      <xdr:rowOff>47625</xdr:rowOff>
    </xdr:from>
    <xdr:to>
      <xdr:col>6</xdr:col>
      <xdr:colOff>3011513</xdr:colOff>
      <xdr:row>4</xdr:row>
      <xdr:rowOff>921867</xdr:rowOff>
    </xdr:to>
    <xdr:pic>
      <xdr:nvPicPr>
        <xdr:cNvPr id="2" name="Picture 1" descr="Image of 100 Liverpool Street building">
          <a:extLst>
            <a:ext uri="{FF2B5EF4-FFF2-40B4-BE49-F238E27FC236}">
              <a16:creationId xmlns:a16="http://schemas.microsoft.com/office/drawing/2014/main" id="{089735A9-5595-DD69-01BE-0EE116C789C4}"/>
            </a:ext>
          </a:extLst>
        </xdr:cNvPr>
        <xdr:cNvPicPr>
          <a:picLocks noChangeAspect="1"/>
        </xdr:cNvPicPr>
      </xdr:nvPicPr>
      <xdr:blipFill>
        <a:blip xmlns:r="http://schemas.openxmlformats.org/officeDocument/2006/relationships" r:embed="rId1"/>
        <a:stretch>
          <a:fillRect/>
        </a:stretch>
      </xdr:blipFill>
      <xdr:spPr>
        <a:xfrm>
          <a:off x="15668625" y="767954"/>
          <a:ext cx="3029373" cy="2314898"/>
        </a:xfrm>
        <a:prstGeom prst="rect">
          <a:avLst/>
        </a:prstGeom>
      </xdr:spPr>
    </xdr:pic>
    <xdr:clientData/>
  </xdr:twoCellAnchor>
  <xdr:twoCellAnchor>
    <xdr:from>
      <xdr:col>4</xdr:col>
      <xdr:colOff>5953</xdr:colOff>
      <xdr:row>2</xdr:row>
      <xdr:rowOff>309562</xdr:rowOff>
    </xdr:from>
    <xdr:to>
      <xdr:col>4</xdr:col>
      <xdr:colOff>3131343</xdr:colOff>
      <xdr:row>5</xdr:row>
      <xdr:rowOff>0</xdr:rowOff>
    </xdr:to>
    <xdr:sp macro="" textlink="">
      <xdr:nvSpPr>
        <xdr:cNvPr id="3" name="TextBox 2">
          <a:extLst>
            <a:ext uri="{FF2B5EF4-FFF2-40B4-BE49-F238E27FC236}">
              <a16:creationId xmlns:a16="http://schemas.microsoft.com/office/drawing/2014/main" id="{983F8482-511A-9D11-686D-737DFFB20B23}"/>
            </a:ext>
          </a:extLst>
        </xdr:cNvPr>
        <xdr:cNvSpPr txBox="1"/>
      </xdr:nvSpPr>
      <xdr:spPr>
        <a:xfrm>
          <a:off x="11656219" y="714375"/>
          <a:ext cx="3125390" cy="246459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1000" b="1"/>
            <a:t>100 Liverpool Street</a:t>
          </a:r>
        </a:p>
        <a:p>
          <a:r>
            <a:rPr lang="en-GB" sz="1000"/>
            <a:t>The 100 Liverpool Street building, part of the Broadgate Estate, makes use of rainwater harvesting and greywater recycling, meeting 40% of water demand from recycled sources.</a:t>
          </a:r>
        </a:p>
      </xdr:txBody>
    </xdr:sp>
    <xdr:clientData/>
  </xdr:twoCellAnchor>
</xdr:wsDr>
</file>

<file path=xl/drawings/drawing42.xml><?xml version="1.0" encoding="utf-8"?>
<xdr:wsDr xmlns:xdr="http://schemas.openxmlformats.org/drawingml/2006/spreadsheetDrawing" xmlns:a="http://schemas.openxmlformats.org/drawingml/2006/main">
  <xdr:twoCellAnchor editAs="oneCell">
    <xdr:from>
      <xdr:col>5</xdr:col>
      <xdr:colOff>541735</xdr:colOff>
      <xdr:row>3</xdr:row>
      <xdr:rowOff>53578</xdr:rowOff>
    </xdr:from>
    <xdr:to>
      <xdr:col>6</xdr:col>
      <xdr:colOff>2695998</xdr:colOff>
      <xdr:row>4</xdr:row>
      <xdr:rowOff>932582</xdr:rowOff>
    </xdr:to>
    <xdr:pic>
      <xdr:nvPicPr>
        <xdr:cNvPr id="2" name="Picture 1" descr="Image">
          <a:extLst>
            <a:ext uri="{FF2B5EF4-FFF2-40B4-BE49-F238E27FC236}">
              <a16:creationId xmlns:a16="http://schemas.microsoft.com/office/drawing/2014/main" id="{C54DD53D-025D-72D6-FC3E-BBB4FC1F8032}"/>
            </a:ext>
          </a:extLst>
        </xdr:cNvPr>
        <xdr:cNvPicPr>
          <a:picLocks noChangeAspect="1"/>
        </xdr:cNvPicPr>
      </xdr:nvPicPr>
      <xdr:blipFill>
        <a:blip xmlns:r="http://schemas.openxmlformats.org/officeDocument/2006/relationships" r:embed="rId1"/>
        <a:stretch>
          <a:fillRect/>
        </a:stretch>
      </xdr:blipFill>
      <xdr:spPr>
        <a:xfrm>
          <a:off x="15353110" y="773907"/>
          <a:ext cx="3029373" cy="2314898"/>
        </a:xfrm>
        <a:prstGeom prst="rect">
          <a:avLst/>
        </a:prstGeom>
      </xdr:spPr>
    </xdr:pic>
    <xdr:clientData/>
  </xdr:twoCellAnchor>
  <xdr:twoCellAnchor>
    <xdr:from>
      <xdr:col>4</xdr:col>
      <xdr:colOff>11906</xdr:colOff>
      <xdr:row>3</xdr:row>
      <xdr:rowOff>5952</xdr:rowOff>
    </xdr:from>
    <xdr:to>
      <xdr:col>4</xdr:col>
      <xdr:colOff>3143250</xdr:colOff>
      <xdr:row>5</xdr:row>
      <xdr:rowOff>5953</xdr:rowOff>
    </xdr:to>
    <xdr:sp macro="" textlink="">
      <xdr:nvSpPr>
        <xdr:cNvPr id="3" name="TextBox 2">
          <a:extLst>
            <a:ext uri="{FF2B5EF4-FFF2-40B4-BE49-F238E27FC236}">
              <a16:creationId xmlns:a16="http://schemas.microsoft.com/office/drawing/2014/main" id="{A8311C72-F053-28C2-FD7E-66B10E1E31F4}"/>
            </a:ext>
          </a:extLst>
        </xdr:cNvPr>
        <xdr:cNvSpPr txBox="1"/>
      </xdr:nvSpPr>
      <xdr:spPr>
        <a:xfrm>
          <a:off x="11662172" y="726281"/>
          <a:ext cx="3131344" cy="245864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1000" b="1"/>
            <a:t>100 Liverpool Street</a:t>
          </a:r>
        </a:p>
        <a:p>
          <a:r>
            <a:rPr lang="en-GB" sz="1000"/>
            <a:t>The 100 Liverpool Street building, part of the Broadgate Estate, makes use of rainwater harvesting and greywater recycling, meeting 40% of water demand from recycled sources.</a:t>
          </a:r>
        </a:p>
      </xdr:txBody>
    </xdr:sp>
    <xdr:clientData/>
  </xdr:twoCellAnchor>
</xdr:wsDr>
</file>

<file path=xl/drawings/drawing43.xml><?xml version="1.0" encoding="utf-8"?>
<xdr:wsDr xmlns:xdr="http://schemas.openxmlformats.org/drawingml/2006/spreadsheetDrawing" xmlns:a="http://schemas.openxmlformats.org/drawingml/2006/main">
  <xdr:twoCellAnchor editAs="oneCell">
    <xdr:from>
      <xdr:col>6</xdr:col>
      <xdr:colOff>434578</xdr:colOff>
      <xdr:row>3</xdr:row>
      <xdr:rowOff>23812</xdr:rowOff>
    </xdr:from>
    <xdr:to>
      <xdr:col>6</xdr:col>
      <xdr:colOff>2230290</xdr:colOff>
      <xdr:row>4</xdr:row>
      <xdr:rowOff>988553</xdr:rowOff>
    </xdr:to>
    <xdr:pic>
      <xdr:nvPicPr>
        <xdr:cNvPr id="2" name="Picture 1" descr="Image">
          <a:extLst>
            <a:ext uri="{FF2B5EF4-FFF2-40B4-BE49-F238E27FC236}">
              <a16:creationId xmlns:a16="http://schemas.microsoft.com/office/drawing/2014/main" id="{ABC50F08-E1A1-715A-4F9E-35481073E040}"/>
            </a:ext>
          </a:extLst>
        </xdr:cNvPr>
        <xdr:cNvPicPr>
          <a:picLocks noChangeAspect="1"/>
        </xdr:cNvPicPr>
      </xdr:nvPicPr>
      <xdr:blipFill>
        <a:blip xmlns:r="http://schemas.openxmlformats.org/officeDocument/2006/relationships" r:embed="rId1"/>
        <a:stretch>
          <a:fillRect/>
        </a:stretch>
      </xdr:blipFill>
      <xdr:spPr>
        <a:xfrm>
          <a:off x="16121063" y="744141"/>
          <a:ext cx="1790950" cy="2400635"/>
        </a:xfrm>
        <a:prstGeom prst="rect">
          <a:avLst/>
        </a:prstGeom>
      </xdr:spPr>
    </xdr:pic>
    <xdr:clientData/>
  </xdr:twoCellAnchor>
  <xdr:twoCellAnchor>
    <xdr:from>
      <xdr:col>4</xdr:col>
      <xdr:colOff>0</xdr:colOff>
      <xdr:row>3</xdr:row>
      <xdr:rowOff>5952</xdr:rowOff>
    </xdr:from>
    <xdr:to>
      <xdr:col>5</xdr:col>
      <xdr:colOff>5953</xdr:colOff>
      <xdr:row>5</xdr:row>
      <xdr:rowOff>0</xdr:rowOff>
    </xdr:to>
    <xdr:sp macro="" textlink="">
      <xdr:nvSpPr>
        <xdr:cNvPr id="3" name="TextBox 2">
          <a:extLst>
            <a:ext uri="{FF2B5EF4-FFF2-40B4-BE49-F238E27FC236}">
              <a16:creationId xmlns:a16="http://schemas.microsoft.com/office/drawing/2014/main" id="{FC4BA4FD-5E65-74FB-AC09-8EEFAFE46B1A}"/>
            </a:ext>
          </a:extLst>
        </xdr:cNvPr>
        <xdr:cNvSpPr txBox="1"/>
      </xdr:nvSpPr>
      <xdr:spPr>
        <a:xfrm>
          <a:off x="11650266" y="726281"/>
          <a:ext cx="3167062" cy="245268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1000" b="1"/>
            <a:t>London Wetland Centre - Sustainability Garden</a:t>
          </a:r>
        </a:p>
        <a:p>
          <a:r>
            <a:rPr lang="en-GB" sz="1000"/>
            <a:t>The Wildfowl and Wetlands Trust centre in Barnes Elms, West London has a garden showcasing different sustainability measures. This includes using a leak water butt to feed into a cascade of planters. The water butt restricts the flow from the roof which is conveyed down a rain-chain. The tap at the bottom more gentle releases water after the storm, slowing the flow. The height of the tap means some water is kept in the bottom - providing a resource for nature - and reducing the chance of blockages. </a:t>
          </a:r>
        </a:p>
      </xdr:txBody>
    </xdr:sp>
    <xdr:clientData/>
  </xdr:twoCellAnchor>
</xdr:wsDr>
</file>

<file path=xl/drawings/drawing44.xml><?xml version="1.0" encoding="utf-8"?>
<xdr:wsDr xmlns:xdr="http://schemas.openxmlformats.org/drawingml/2006/spreadsheetDrawing" xmlns:a="http://schemas.openxmlformats.org/drawingml/2006/main">
  <xdr:twoCellAnchor editAs="oneCell">
    <xdr:from>
      <xdr:col>6</xdr:col>
      <xdr:colOff>434576</xdr:colOff>
      <xdr:row>3</xdr:row>
      <xdr:rowOff>130969</xdr:rowOff>
    </xdr:from>
    <xdr:to>
      <xdr:col>6</xdr:col>
      <xdr:colOff>2077640</xdr:colOff>
      <xdr:row>4</xdr:row>
      <xdr:rowOff>885827</xdr:rowOff>
    </xdr:to>
    <xdr:pic>
      <xdr:nvPicPr>
        <xdr:cNvPr id="2" name="Picture 1" descr="Picture of 14-25 Holborn Viaduct ">
          <a:extLst>
            <a:ext uri="{FF2B5EF4-FFF2-40B4-BE49-F238E27FC236}">
              <a16:creationId xmlns:a16="http://schemas.microsoft.com/office/drawing/2014/main" id="{77A2FB19-230F-BA3B-6120-8BB46FDBBDE1}"/>
            </a:ext>
          </a:extLst>
        </xdr:cNvPr>
        <xdr:cNvPicPr>
          <a:picLocks noChangeAspect="1"/>
        </xdr:cNvPicPr>
      </xdr:nvPicPr>
      <xdr:blipFill>
        <a:blip xmlns:r="http://schemas.openxmlformats.org/officeDocument/2006/relationships" r:embed="rId1"/>
        <a:stretch>
          <a:fillRect/>
        </a:stretch>
      </xdr:blipFill>
      <xdr:spPr>
        <a:xfrm>
          <a:off x="16121061" y="851298"/>
          <a:ext cx="1643064" cy="2190752"/>
        </a:xfrm>
        <a:prstGeom prst="rect">
          <a:avLst/>
        </a:prstGeom>
      </xdr:spPr>
    </xdr:pic>
    <xdr:clientData/>
  </xdr:twoCellAnchor>
  <xdr:twoCellAnchor>
    <xdr:from>
      <xdr:col>4</xdr:col>
      <xdr:colOff>11906</xdr:colOff>
      <xdr:row>3</xdr:row>
      <xdr:rowOff>5952</xdr:rowOff>
    </xdr:from>
    <xdr:to>
      <xdr:col>5</xdr:col>
      <xdr:colOff>5953</xdr:colOff>
      <xdr:row>5</xdr:row>
      <xdr:rowOff>5953</xdr:rowOff>
    </xdr:to>
    <xdr:sp macro="" textlink="">
      <xdr:nvSpPr>
        <xdr:cNvPr id="3" name="TextBox 2">
          <a:extLst>
            <a:ext uri="{FF2B5EF4-FFF2-40B4-BE49-F238E27FC236}">
              <a16:creationId xmlns:a16="http://schemas.microsoft.com/office/drawing/2014/main" id="{63EEB57F-766E-872A-C7A5-4BDA9B300368}"/>
            </a:ext>
          </a:extLst>
        </xdr:cNvPr>
        <xdr:cNvSpPr txBox="1"/>
      </xdr:nvSpPr>
      <xdr:spPr>
        <a:xfrm>
          <a:off x="11662172" y="726281"/>
          <a:ext cx="3155156" cy="245864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900" b="1"/>
            <a:t>14-25 Holborn Viaduct</a:t>
          </a:r>
        </a:p>
        <a:p>
          <a:r>
            <a:rPr lang="en-GB" sz="900"/>
            <a:t>The local topography of the area and the route of the former Fleet river creates a surface water hotspot in the area immediately in front of the site. The need to provide level access has meant it has not been possible to raise the ground floor finished floor level above the flood level.</a:t>
          </a:r>
        </a:p>
        <a:p>
          <a:r>
            <a:rPr lang="en-GB" sz="900"/>
            <a:t>Access to the basement has been located above the flood zone (the rear of the building) as such water will not be able to route to the basement. Temporary flood barriers and water tight facades will reduce the risk of water ingress to the ground floor.</a:t>
          </a:r>
        </a:p>
        <a:p>
          <a:r>
            <a:rPr lang="en-GB" sz="900"/>
            <a:t>The ground floor will be designed with water resilient finishes which will enable them to be easily cleaned in the event of flooding.</a:t>
          </a:r>
        </a:p>
      </xdr:txBody>
    </xdr:sp>
    <xdr:clientData/>
  </xdr:twoCellAnchor>
</xdr:wsDr>
</file>

<file path=xl/drawings/drawing45.xml><?xml version="1.0" encoding="utf-8"?>
<xdr:wsDr xmlns:xdr="http://schemas.openxmlformats.org/drawingml/2006/spreadsheetDrawing" xmlns:a="http://schemas.openxmlformats.org/drawingml/2006/main">
  <xdr:twoCellAnchor editAs="oneCell">
    <xdr:from>
      <xdr:col>5</xdr:col>
      <xdr:colOff>720328</xdr:colOff>
      <xdr:row>3</xdr:row>
      <xdr:rowOff>35718</xdr:rowOff>
    </xdr:from>
    <xdr:to>
      <xdr:col>6</xdr:col>
      <xdr:colOff>3000375</xdr:colOff>
      <xdr:row>4</xdr:row>
      <xdr:rowOff>961430</xdr:rowOff>
    </xdr:to>
    <xdr:pic>
      <xdr:nvPicPr>
        <xdr:cNvPr id="2" name="Picture 1" descr="Picture of leaky dam at Epping Forest">
          <a:extLst>
            <a:ext uri="{FF2B5EF4-FFF2-40B4-BE49-F238E27FC236}">
              <a16:creationId xmlns:a16="http://schemas.microsoft.com/office/drawing/2014/main" id="{E2B62300-7F82-0E40-444B-FE2603FD65F6}"/>
            </a:ext>
          </a:extLst>
        </xdr:cNvPr>
        <xdr:cNvPicPr>
          <a:picLocks noChangeAspect="1"/>
        </xdr:cNvPicPr>
      </xdr:nvPicPr>
      <xdr:blipFill>
        <a:blip xmlns:r="http://schemas.openxmlformats.org/officeDocument/2006/relationships" r:embed="rId1"/>
        <a:stretch>
          <a:fillRect/>
        </a:stretch>
      </xdr:blipFill>
      <xdr:spPr>
        <a:xfrm>
          <a:off x="15531703" y="756047"/>
          <a:ext cx="3155157" cy="2366368"/>
        </a:xfrm>
        <a:prstGeom prst="rect">
          <a:avLst/>
        </a:prstGeom>
      </xdr:spPr>
    </xdr:pic>
    <xdr:clientData/>
  </xdr:twoCellAnchor>
  <xdr:twoCellAnchor>
    <xdr:from>
      <xdr:col>4</xdr:col>
      <xdr:colOff>5953</xdr:colOff>
      <xdr:row>3</xdr:row>
      <xdr:rowOff>5952</xdr:rowOff>
    </xdr:from>
    <xdr:to>
      <xdr:col>5</xdr:col>
      <xdr:colOff>11906</xdr:colOff>
      <xdr:row>5</xdr:row>
      <xdr:rowOff>0</xdr:rowOff>
    </xdr:to>
    <xdr:sp macro="" textlink="">
      <xdr:nvSpPr>
        <xdr:cNvPr id="3" name="TextBox 2">
          <a:extLst>
            <a:ext uri="{FF2B5EF4-FFF2-40B4-BE49-F238E27FC236}">
              <a16:creationId xmlns:a16="http://schemas.microsoft.com/office/drawing/2014/main" id="{98987FF9-EAF6-68B3-B8E1-E185069F1531}"/>
            </a:ext>
          </a:extLst>
        </xdr:cNvPr>
        <xdr:cNvSpPr txBox="1"/>
      </xdr:nvSpPr>
      <xdr:spPr>
        <a:xfrm>
          <a:off x="11656219" y="726281"/>
          <a:ext cx="3167062" cy="245268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1000" b="1"/>
            <a:t>Epping Forest Leaky Dams</a:t>
          </a:r>
        </a:p>
        <a:p>
          <a:r>
            <a:rPr lang="en-GB" sz="1000"/>
            <a:t>Through out the forest a number of streams and surface water ditches carry surface within the catchments of the Lead and Roding. When there are heavy precipitation events these channels take water downstream to residential development putting properties at risk of flooding. A number of dam structures made out of natural materials replicating fallen trees can be placed across the river channel to hold back water at the headwaters and reduce the flow down stream in heavy rainfall events. </a:t>
          </a:r>
        </a:p>
      </xdr:txBody>
    </xdr:sp>
    <xdr:clientData/>
  </xdr:twoCellAnchor>
</xdr:wsDr>
</file>

<file path=xl/drawings/drawing46.xml><?xml version="1.0" encoding="utf-8"?>
<xdr:wsDr xmlns:xdr="http://schemas.openxmlformats.org/drawingml/2006/spreadsheetDrawing" xmlns:a="http://schemas.openxmlformats.org/drawingml/2006/main">
  <xdr:twoCellAnchor editAs="oneCell">
    <xdr:from>
      <xdr:col>5</xdr:col>
      <xdr:colOff>654844</xdr:colOff>
      <xdr:row>3</xdr:row>
      <xdr:rowOff>41671</xdr:rowOff>
    </xdr:from>
    <xdr:to>
      <xdr:col>6</xdr:col>
      <xdr:colOff>2952002</xdr:colOff>
      <xdr:row>4</xdr:row>
      <xdr:rowOff>1011176</xdr:rowOff>
    </xdr:to>
    <xdr:pic>
      <xdr:nvPicPr>
        <xdr:cNvPr id="2" name="Picture 1" descr="Image">
          <a:extLst>
            <a:ext uri="{FF2B5EF4-FFF2-40B4-BE49-F238E27FC236}">
              <a16:creationId xmlns:a16="http://schemas.microsoft.com/office/drawing/2014/main" id="{641ECE27-B6EB-8C98-D99A-D9B9B829FE87}"/>
            </a:ext>
          </a:extLst>
        </xdr:cNvPr>
        <xdr:cNvPicPr>
          <a:picLocks noChangeAspect="1"/>
        </xdr:cNvPicPr>
      </xdr:nvPicPr>
      <xdr:blipFill>
        <a:blip xmlns:r="http://schemas.openxmlformats.org/officeDocument/2006/relationships" r:embed="rId1"/>
        <a:stretch>
          <a:fillRect/>
        </a:stretch>
      </xdr:blipFill>
      <xdr:spPr>
        <a:xfrm>
          <a:off x="15466219" y="762000"/>
          <a:ext cx="3172268" cy="2410161"/>
        </a:xfrm>
        <a:prstGeom prst="rect">
          <a:avLst/>
        </a:prstGeom>
      </xdr:spPr>
    </xdr:pic>
    <xdr:clientData/>
  </xdr:twoCellAnchor>
  <xdr:twoCellAnchor>
    <xdr:from>
      <xdr:col>4</xdr:col>
      <xdr:colOff>5953</xdr:colOff>
      <xdr:row>2</xdr:row>
      <xdr:rowOff>303610</xdr:rowOff>
    </xdr:from>
    <xdr:to>
      <xdr:col>5</xdr:col>
      <xdr:colOff>11906</xdr:colOff>
      <xdr:row>4</xdr:row>
      <xdr:rowOff>1012032</xdr:rowOff>
    </xdr:to>
    <xdr:sp macro="" textlink="">
      <xdr:nvSpPr>
        <xdr:cNvPr id="3" name="TextBox 2">
          <a:extLst>
            <a:ext uri="{FF2B5EF4-FFF2-40B4-BE49-F238E27FC236}">
              <a16:creationId xmlns:a16="http://schemas.microsoft.com/office/drawing/2014/main" id="{9DB51708-592A-55D1-F5F1-44F7D7A6BADD}"/>
            </a:ext>
          </a:extLst>
        </xdr:cNvPr>
        <xdr:cNvSpPr txBox="1"/>
      </xdr:nvSpPr>
      <xdr:spPr>
        <a:xfrm>
          <a:off x="11656219" y="708423"/>
          <a:ext cx="3167062" cy="246459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1000" b="1"/>
            <a:t>Walbrook Wharf</a:t>
          </a:r>
        </a:p>
        <a:p>
          <a:r>
            <a:rPr lang="en-GB" sz="1000"/>
            <a:t>Sitting on the Thames, Walbrook Wharf is the City of London's waste transfer station, where refuge collected from the Square Mile is shipped down river to be treated. As well as the river the site is also at risk from local surface water flooding with areas of the basement particularly vulnerable. Some doors have been fitted with flood barriers which enable them to become water tight, protecting the spaces behind. These barriers can be left in situ for less used rooms or installed ahead of predicted flooding.</a:t>
          </a:r>
        </a:p>
      </xdr:txBody>
    </xdr:sp>
    <xdr:clientData/>
  </xdr:twoCellAnchor>
</xdr:wsDr>
</file>

<file path=xl/drawings/drawing47.xml><?xml version="1.0" encoding="utf-8"?>
<xdr:wsDr xmlns:xdr="http://schemas.openxmlformats.org/drawingml/2006/spreadsheetDrawing" xmlns:a="http://schemas.openxmlformats.org/drawingml/2006/main">
  <xdr:twoCellAnchor editAs="oneCell">
    <xdr:from>
      <xdr:col>5</xdr:col>
      <xdr:colOff>690562</xdr:colOff>
      <xdr:row>3</xdr:row>
      <xdr:rowOff>41672</xdr:rowOff>
    </xdr:from>
    <xdr:to>
      <xdr:col>6</xdr:col>
      <xdr:colOff>3002008</xdr:colOff>
      <xdr:row>4</xdr:row>
      <xdr:rowOff>1011177</xdr:rowOff>
    </xdr:to>
    <xdr:pic>
      <xdr:nvPicPr>
        <xdr:cNvPr id="2" name="Picture 1" descr="Picture of Walbrook Wharf">
          <a:extLst>
            <a:ext uri="{FF2B5EF4-FFF2-40B4-BE49-F238E27FC236}">
              <a16:creationId xmlns:a16="http://schemas.microsoft.com/office/drawing/2014/main" id="{6FBC8612-0459-92DC-B1B7-15E3446425E1}"/>
            </a:ext>
          </a:extLst>
        </xdr:cNvPr>
        <xdr:cNvPicPr>
          <a:picLocks noChangeAspect="1"/>
        </xdr:cNvPicPr>
      </xdr:nvPicPr>
      <xdr:blipFill>
        <a:blip xmlns:r="http://schemas.openxmlformats.org/officeDocument/2006/relationships" r:embed="rId1"/>
        <a:stretch>
          <a:fillRect/>
        </a:stretch>
      </xdr:blipFill>
      <xdr:spPr>
        <a:xfrm>
          <a:off x="15501937" y="762001"/>
          <a:ext cx="3181794" cy="2410161"/>
        </a:xfrm>
        <a:prstGeom prst="rect">
          <a:avLst/>
        </a:prstGeom>
      </xdr:spPr>
    </xdr:pic>
    <xdr:clientData/>
  </xdr:twoCellAnchor>
  <xdr:twoCellAnchor>
    <xdr:from>
      <xdr:col>4</xdr:col>
      <xdr:colOff>5953</xdr:colOff>
      <xdr:row>3</xdr:row>
      <xdr:rowOff>5952</xdr:rowOff>
    </xdr:from>
    <xdr:to>
      <xdr:col>5</xdr:col>
      <xdr:colOff>11906</xdr:colOff>
      <xdr:row>5</xdr:row>
      <xdr:rowOff>0</xdr:rowOff>
    </xdr:to>
    <xdr:sp macro="" textlink="">
      <xdr:nvSpPr>
        <xdr:cNvPr id="3" name="TextBox 2">
          <a:extLst>
            <a:ext uri="{FF2B5EF4-FFF2-40B4-BE49-F238E27FC236}">
              <a16:creationId xmlns:a16="http://schemas.microsoft.com/office/drawing/2014/main" id="{5F541D5A-CE42-581E-0B01-C196690B1EAD}"/>
            </a:ext>
          </a:extLst>
        </xdr:cNvPr>
        <xdr:cNvSpPr txBox="1"/>
      </xdr:nvSpPr>
      <xdr:spPr>
        <a:xfrm>
          <a:off x="11656219" y="726281"/>
          <a:ext cx="3167062" cy="245268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1000" b="1"/>
            <a:t>Walbrook Wharf</a:t>
          </a:r>
        </a:p>
        <a:p>
          <a:r>
            <a:rPr lang="en-GB" sz="1000"/>
            <a:t>Sitting on the Thames, Walbrook Wharf is the City of London's waste transfer station, where refuge collected from the Square Mile is shipped down river to be treated. As well as the river the site is also at risk from local surface water flooding with areas of the basement particularly vulnerable. A substation that was previously in an area of flood risk has been repositioned within the building to reduce the risk of this failing due to flood risk.</a:t>
          </a:r>
        </a:p>
      </xdr:txBody>
    </xdr:sp>
    <xdr:clientData/>
  </xdr:twoCellAnchor>
</xdr:wsDr>
</file>

<file path=xl/drawings/drawing48.xml><?xml version="1.0" encoding="utf-8"?>
<xdr:wsDr xmlns:xdr="http://schemas.openxmlformats.org/drawingml/2006/spreadsheetDrawing" xmlns:a="http://schemas.openxmlformats.org/drawingml/2006/main">
  <xdr:twoCellAnchor editAs="oneCell">
    <xdr:from>
      <xdr:col>5</xdr:col>
      <xdr:colOff>613172</xdr:colOff>
      <xdr:row>3</xdr:row>
      <xdr:rowOff>160735</xdr:rowOff>
    </xdr:from>
    <xdr:to>
      <xdr:col>6</xdr:col>
      <xdr:colOff>2876986</xdr:colOff>
      <xdr:row>4</xdr:row>
      <xdr:rowOff>963528</xdr:rowOff>
    </xdr:to>
    <xdr:pic>
      <xdr:nvPicPr>
        <xdr:cNvPr id="2" name="Picture 1" descr="Logo of Cubic Mile, City of London">
          <a:extLst>
            <a:ext uri="{FF2B5EF4-FFF2-40B4-BE49-F238E27FC236}">
              <a16:creationId xmlns:a16="http://schemas.microsoft.com/office/drawing/2014/main" id="{35BF8C52-168A-CAFF-44DA-5AE018DFF1EB}"/>
            </a:ext>
          </a:extLst>
        </xdr:cNvPr>
        <xdr:cNvPicPr>
          <a:picLocks noChangeAspect="1"/>
        </xdr:cNvPicPr>
      </xdr:nvPicPr>
      <xdr:blipFill>
        <a:blip xmlns:r="http://schemas.openxmlformats.org/officeDocument/2006/relationships" r:embed="rId1"/>
        <a:stretch>
          <a:fillRect/>
        </a:stretch>
      </xdr:blipFill>
      <xdr:spPr>
        <a:xfrm>
          <a:off x="15424547" y="881064"/>
          <a:ext cx="3134162" cy="2238687"/>
        </a:xfrm>
        <a:prstGeom prst="rect">
          <a:avLst/>
        </a:prstGeom>
      </xdr:spPr>
    </xdr:pic>
    <xdr:clientData/>
  </xdr:twoCellAnchor>
  <xdr:twoCellAnchor>
    <xdr:from>
      <xdr:col>4</xdr:col>
      <xdr:colOff>0</xdr:colOff>
      <xdr:row>2</xdr:row>
      <xdr:rowOff>309562</xdr:rowOff>
    </xdr:from>
    <xdr:to>
      <xdr:col>5</xdr:col>
      <xdr:colOff>5953</xdr:colOff>
      <xdr:row>5</xdr:row>
      <xdr:rowOff>0</xdr:rowOff>
    </xdr:to>
    <xdr:sp macro="" textlink="">
      <xdr:nvSpPr>
        <xdr:cNvPr id="3" name="TextBox 2">
          <a:extLst>
            <a:ext uri="{FF2B5EF4-FFF2-40B4-BE49-F238E27FC236}">
              <a16:creationId xmlns:a16="http://schemas.microsoft.com/office/drawing/2014/main" id="{C10C6CD3-FCDB-AF69-2BD7-5265D372E492}"/>
            </a:ext>
          </a:extLst>
        </xdr:cNvPr>
        <xdr:cNvSpPr txBox="1"/>
      </xdr:nvSpPr>
      <xdr:spPr>
        <a:xfrm>
          <a:off x="11650266" y="714375"/>
          <a:ext cx="3167062" cy="246459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1000" b="1"/>
            <a:t>Cubic Mile, City of London</a:t>
          </a:r>
        </a:p>
        <a:p>
          <a:r>
            <a:rPr lang="en-GB" sz="1000"/>
            <a:t>The Cubic Mile project, in partnership with the British Geological Survey, carried out a below ground mapping exercise. The aim of this was to progress the Corporation's Cool Street's and Greening Programme, by identifying and mapping the below ground constraints to determine to what extend the subsurface space could support climate resilience and adaptation. The City's underground space is congested, this included a high percentage of utilities, which are vital to the City's function as an international fincanial centre. Burial of these assets is primarily to protect them from damage, which includes damage from overheating. </a:t>
          </a:r>
        </a:p>
      </xdr:txBody>
    </xdr:sp>
    <xdr:clientData/>
  </xdr:twoCellAnchor>
</xdr:wsDr>
</file>

<file path=xl/drawings/drawing49.xml><?xml version="1.0" encoding="utf-8"?>
<xdr:wsDr xmlns:xdr="http://schemas.openxmlformats.org/drawingml/2006/spreadsheetDrawing" xmlns:a="http://schemas.openxmlformats.org/drawingml/2006/main">
  <xdr:twoCellAnchor editAs="oneCell">
    <xdr:from>
      <xdr:col>5</xdr:col>
      <xdr:colOff>547688</xdr:colOff>
      <xdr:row>3</xdr:row>
      <xdr:rowOff>47625</xdr:rowOff>
    </xdr:from>
    <xdr:to>
      <xdr:col>6</xdr:col>
      <xdr:colOff>3248525</xdr:colOff>
      <xdr:row>4</xdr:row>
      <xdr:rowOff>950446</xdr:rowOff>
    </xdr:to>
    <xdr:pic>
      <xdr:nvPicPr>
        <xdr:cNvPr id="2" name="Picture 1" descr="Picture of watertight seals for underground substations at Guebert Pharamceutical Group site update">
          <a:extLst>
            <a:ext uri="{FF2B5EF4-FFF2-40B4-BE49-F238E27FC236}">
              <a16:creationId xmlns:a16="http://schemas.microsoft.com/office/drawing/2014/main" id="{B347C9B7-496F-A39E-3D66-2DAD16433787}"/>
            </a:ext>
          </a:extLst>
        </xdr:cNvPr>
        <xdr:cNvPicPr>
          <a:picLocks noChangeAspect="1"/>
        </xdr:cNvPicPr>
      </xdr:nvPicPr>
      <xdr:blipFill>
        <a:blip xmlns:r="http://schemas.openxmlformats.org/officeDocument/2006/relationships" r:embed="rId1"/>
        <a:stretch>
          <a:fillRect/>
        </a:stretch>
      </xdr:blipFill>
      <xdr:spPr>
        <a:xfrm>
          <a:off x="15370969" y="762000"/>
          <a:ext cx="3581900" cy="2343477"/>
        </a:xfrm>
        <a:prstGeom prst="rect">
          <a:avLst/>
        </a:prstGeom>
      </xdr:spPr>
    </xdr:pic>
    <xdr:clientData/>
  </xdr:twoCellAnchor>
  <xdr:twoCellAnchor>
    <xdr:from>
      <xdr:col>4</xdr:col>
      <xdr:colOff>11906</xdr:colOff>
      <xdr:row>3</xdr:row>
      <xdr:rowOff>23812</xdr:rowOff>
    </xdr:from>
    <xdr:to>
      <xdr:col>4</xdr:col>
      <xdr:colOff>3155156</xdr:colOff>
      <xdr:row>5</xdr:row>
      <xdr:rowOff>0</xdr:rowOff>
    </xdr:to>
    <xdr:sp macro="" textlink="">
      <xdr:nvSpPr>
        <xdr:cNvPr id="3" name="TextBox 2">
          <a:extLst>
            <a:ext uri="{FF2B5EF4-FFF2-40B4-BE49-F238E27FC236}">
              <a16:creationId xmlns:a16="http://schemas.microsoft.com/office/drawing/2014/main" id="{AE46E5B5-1DDB-C6FE-8012-42EC7D680962}"/>
            </a:ext>
          </a:extLst>
        </xdr:cNvPr>
        <xdr:cNvSpPr txBox="1"/>
      </xdr:nvSpPr>
      <xdr:spPr>
        <a:xfrm>
          <a:off x="11668125" y="738187"/>
          <a:ext cx="3143250" cy="244078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000" b="1"/>
            <a:t>Guebert Pharmaceutical Group site upgrade, Dublin</a:t>
          </a:r>
        </a:p>
        <a:p>
          <a:r>
            <a:rPr lang="en-GB" sz="1000"/>
            <a:t>ROXTEC seals were used to upgrade and extend utilities through an area that contained an explosion hazard. Therefore, seals were required to be airtight to protect against risk of explosion at all pipe and cable entry points.</a:t>
          </a:r>
        </a:p>
        <a:p>
          <a:endParaRPr lang="en-GB" sz="1000"/>
        </a:p>
        <a:p>
          <a:r>
            <a:rPr lang="en-GB" sz="1000" b="1"/>
            <a:t>Watertight seals for underground substations</a:t>
          </a:r>
        </a:p>
        <a:p>
          <a:r>
            <a:rPr lang="en-GB" sz="1000"/>
            <a:t>Cable seals were used to secure all openings for power and earthing cables to prevent water ingress into  underground electrical substations supplied by Tipeberri.</a:t>
          </a: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5</xdr:col>
      <xdr:colOff>690563</xdr:colOff>
      <xdr:row>3</xdr:row>
      <xdr:rowOff>59531</xdr:rowOff>
    </xdr:from>
    <xdr:to>
      <xdr:col>6</xdr:col>
      <xdr:colOff>3029397</xdr:colOff>
      <xdr:row>5</xdr:row>
      <xdr:rowOff>9860</xdr:rowOff>
    </xdr:to>
    <xdr:pic>
      <xdr:nvPicPr>
        <xdr:cNvPr id="2" name="Picture 1" descr="Picture of Vine Street, City of London">
          <a:extLst>
            <a:ext uri="{FF2B5EF4-FFF2-40B4-BE49-F238E27FC236}">
              <a16:creationId xmlns:a16="http://schemas.microsoft.com/office/drawing/2014/main" id="{6AD8E62B-DF9E-FDD7-DD7E-A5BB603C3688}"/>
            </a:ext>
          </a:extLst>
        </xdr:cNvPr>
        <xdr:cNvPicPr>
          <a:picLocks noChangeAspect="1"/>
        </xdr:cNvPicPr>
      </xdr:nvPicPr>
      <xdr:blipFill>
        <a:blip xmlns:r="http://schemas.openxmlformats.org/officeDocument/2006/relationships" r:embed="rId1"/>
        <a:stretch>
          <a:fillRect/>
        </a:stretch>
      </xdr:blipFill>
      <xdr:spPr>
        <a:xfrm>
          <a:off x="15513844" y="773906"/>
          <a:ext cx="3215135" cy="2410161"/>
        </a:xfrm>
        <a:prstGeom prst="rect">
          <a:avLst/>
        </a:prstGeom>
      </xdr:spPr>
    </xdr:pic>
    <xdr:clientData/>
  </xdr:twoCellAnchor>
  <xdr:twoCellAnchor>
    <xdr:from>
      <xdr:col>4</xdr:col>
      <xdr:colOff>11906</xdr:colOff>
      <xdr:row>3</xdr:row>
      <xdr:rowOff>11906</xdr:rowOff>
    </xdr:from>
    <xdr:to>
      <xdr:col>4</xdr:col>
      <xdr:colOff>3143250</xdr:colOff>
      <xdr:row>4</xdr:row>
      <xdr:rowOff>1019176</xdr:rowOff>
    </xdr:to>
    <xdr:sp macro="" textlink="">
      <xdr:nvSpPr>
        <xdr:cNvPr id="4" name="TextBox 3">
          <a:extLst>
            <a:ext uri="{FF2B5EF4-FFF2-40B4-BE49-F238E27FC236}">
              <a16:creationId xmlns:a16="http://schemas.microsoft.com/office/drawing/2014/main" id="{6FD3E2E9-AE51-4A20-BB12-B59C8BAB83A2}"/>
            </a:ext>
          </a:extLst>
        </xdr:cNvPr>
        <xdr:cNvSpPr txBox="1"/>
      </xdr:nvSpPr>
      <xdr:spPr>
        <a:xfrm>
          <a:off x="11668125" y="726281"/>
          <a:ext cx="3131344" cy="244792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900" b="1">
              <a:solidFill>
                <a:sysClr val="windowText" lastClr="000000"/>
              </a:solidFill>
              <a:latin typeface="+mn-lt"/>
            </a:rPr>
            <a:t>Vine Street, City of London</a:t>
          </a:r>
        </a:p>
        <a:p>
          <a:r>
            <a:rPr lang="en-GB" sz="900" b="0">
              <a:solidFill>
                <a:sysClr val="windowText" lastClr="000000"/>
              </a:solidFill>
              <a:latin typeface="+mn-lt"/>
            </a:rPr>
            <a:t>An avenue of street trees was planted in spring 2022 as part of S278 works for an adjacent student accommodation development. These included two species (Zelkova serrata and Pride of India) that are fast growing and resistant to a range of tree pests and diseases. Once grown, these will provide shade from canopy cover for pedestrians and cyclists along Vine Street to combat street level overheating.</a:t>
          </a:r>
        </a:p>
      </xdr:txBody>
    </xdr:sp>
    <xdr:clientData/>
  </xdr:twoCellAnchor>
  <xdr:twoCellAnchor>
    <xdr:from>
      <xdr:col>5</xdr:col>
      <xdr:colOff>862012</xdr:colOff>
      <xdr:row>5</xdr:row>
      <xdr:rowOff>0</xdr:rowOff>
    </xdr:from>
    <xdr:to>
      <xdr:col>6</xdr:col>
      <xdr:colOff>3712367</xdr:colOff>
      <xdr:row>7</xdr:row>
      <xdr:rowOff>11906</xdr:rowOff>
    </xdr:to>
    <xdr:sp macro="" textlink="">
      <xdr:nvSpPr>
        <xdr:cNvPr id="5" name="TextBox 4">
          <a:extLst>
            <a:ext uri="{FF2B5EF4-FFF2-40B4-BE49-F238E27FC236}">
              <a16:creationId xmlns:a16="http://schemas.microsoft.com/office/drawing/2014/main" id="{C2E64A1D-49A7-4852-BB51-529A9F5A48F6}"/>
            </a:ext>
          </a:extLst>
        </xdr:cNvPr>
        <xdr:cNvSpPr txBox="1"/>
      </xdr:nvSpPr>
      <xdr:spPr>
        <a:xfrm>
          <a:off x="15685293" y="3178969"/>
          <a:ext cx="3731418" cy="10953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900"/>
            <a:t>• Intercepting rainfall </a:t>
          </a:r>
          <a:r>
            <a:rPr lang="en-GB" sz="900" b="0" i="0">
              <a:solidFill>
                <a:schemeClr val="dk1"/>
              </a:solidFill>
              <a:effectLst/>
              <a:latin typeface="+mn-lt"/>
              <a:ea typeface="+mn-ea"/>
              <a:cs typeface="+mn-cs"/>
            </a:rPr>
            <a:t>•Surface</a:t>
          </a:r>
          <a:r>
            <a:rPr lang="en-GB" sz="900" b="0" i="0" baseline="0">
              <a:solidFill>
                <a:schemeClr val="dk1"/>
              </a:solidFill>
              <a:effectLst/>
              <a:latin typeface="+mn-lt"/>
              <a:ea typeface="+mn-ea"/>
              <a:cs typeface="+mn-cs"/>
            </a:rPr>
            <a:t> water management </a:t>
          </a:r>
          <a:r>
            <a:rPr lang="en-GB" sz="900" b="0" i="0">
              <a:solidFill>
                <a:schemeClr val="dk1"/>
              </a:solidFill>
              <a:effectLst/>
              <a:latin typeface="+mn-lt"/>
              <a:ea typeface="+mn-ea"/>
              <a:cs typeface="+mn-cs"/>
            </a:rPr>
            <a:t>•Air quality improvement •Enhancing biodiversity •Urban heat island •Carbon</a:t>
          </a:r>
          <a:r>
            <a:rPr lang="en-GB" sz="900" b="0" i="0" baseline="0">
              <a:solidFill>
                <a:schemeClr val="dk1"/>
              </a:solidFill>
              <a:effectLst/>
              <a:latin typeface="+mn-lt"/>
              <a:ea typeface="+mn-ea"/>
              <a:cs typeface="+mn-cs"/>
            </a:rPr>
            <a:t> reduction </a:t>
          </a:r>
          <a:r>
            <a:rPr lang="en-GB" sz="900" b="0" i="0">
              <a:solidFill>
                <a:schemeClr val="dk1"/>
              </a:solidFill>
              <a:effectLst/>
              <a:latin typeface="+mn-lt"/>
              <a:ea typeface="+mn-ea"/>
              <a:cs typeface="+mn-cs"/>
            </a:rPr>
            <a:t>•Heating/cooling load reduction •Indoor thermal comfort •Streetscape</a:t>
          </a:r>
          <a:r>
            <a:rPr lang="en-GB" sz="900" b="0" i="0" baseline="0">
              <a:solidFill>
                <a:schemeClr val="dk1"/>
              </a:solidFill>
              <a:effectLst/>
              <a:latin typeface="+mn-lt"/>
              <a:ea typeface="+mn-ea"/>
              <a:cs typeface="+mn-cs"/>
            </a:rPr>
            <a:t> improvement </a:t>
          </a:r>
          <a:r>
            <a:rPr lang="en-GB" sz="900" b="0" i="0">
              <a:solidFill>
                <a:schemeClr val="dk1"/>
              </a:solidFill>
              <a:effectLst/>
              <a:latin typeface="+mn-lt"/>
              <a:ea typeface="+mn-ea"/>
              <a:cs typeface="+mn-cs"/>
            </a:rPr>
            <a:t>•Health and wellbeing •Noise reduction</a:t>
          </a:r>
          <a:endParaRPr lang="en-GB" sz="900" b="0" i="0" baseline="0">
            <a:solidFill>
              <a:schemeClr val="dk1"/>
            </a:solidFill>
            <a:effectLst/>
            <a:latin typeface="+mn-lt"/>
            <a:ea typeface="+mn-ea"/>
            <a:cs typeface="+mn-cs"/>
          </a:endParaRPr>
        </a:p>
      </xdr:txBody>
    </xdr:sp>
    <xdr:clientData/>
  </xdr:twoCellAnchor>
  <xdr:twoCellAnchor>
    <xdr:from>
      <xdr:col>4</xdr:col>
      <xdr:colOff>16669</xdr:colOff>
      <xdr:row>8</xdr:row>
      <xdr:rowOff>11906</xdr:rowOff>
    </xdr:from>
    <xdr:to>
      <xdr:col>6</xdr:col>
      <xdr:colOff>3714751</xdr:colOff>
      <xdr:row>8</xdr:row>
      <xdr:rowOff>1490661</xdr:rowOff>
    </xdr:to>
    <xdr:sp macro="" textlink="">
      <xdr:nvSpPr>
        <xdr:cNvPr id="6" name="TextBox 5">
          <a:extLst>
            <a:ext uri="{FF2B5EF4-FFF2-40B4-BE49-F238E27FC236}">
              <a16:creationId xmlns:a16="http://schemas.microsoft.com/office/drawing/2014/main" id="{55B2F512-4F1F-4785-AAA4-A736DCAC7051}"/>
            </a:ext>
          </a:extLst>
        </xdr:cNvPr>
        <xdr:cNvSpPr txBox="1"/>
      </xdr:nvSpPr>
      <xdr:spPr>
        <a:xfrm>
          <a:off x="11672888" y="5036344"/>
          <a:ext cx="7746207" cy="147875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000">
              <a:solidFill>
                <a:sysClr val="windowText" lastClr="000000"/>
              </a:solidFill>
              <a:latin typeface="Century Gothic" panose="020B0502020202020204" pitchFamily="34" charset="0"/>
            </a:rPr>
            <a:t>'- Same cost that traditional tree planting, just need to carefully choose the tree species and leave enough rooting space.</a:t>
          </a:r>
        </a:p>
        <a:p>
          <a:r>
            <a:rPr lang="en-GB" sz="1000">
              <a:solidFill>
                <a:sysClr val="windowText" lastClr="000000"/>
              </a:solidFill>
              <a:latin typeface="Century Gothic" panose="020B0502020202020204" pitchFamily="34" charset="0"/>
            </a:rPr>
            <a:t>- Consider cost of excavating tree pits and depositing soil alongside tree pits. Trees in connected pits may affect costs of pit construction.</a:t>
          </a:r>
        </a:p>
        <a:p>
          <a:r>
            <a:rPr lang="en-GB" sz="1000">
              <a:solidFill>
                <a:sysClr val="windowText" lastClr="000000"/>
              </a:solidFill>
              <a:latin typeface="Century Gothic" panose="020B0502020202020204" pitchFamily="34" charset="0"/>
            </a:rPr>
            <a:t>- Certain sites may require additional management tools such as root barriers and root directors (used at the time of planting to divert roof growth away from pavements and out for anchorage).</a:t>
          </a:r>
        </a:p>
        <a:p>
          <a:r>
            <a:rPr lang="en-GB" sz="1000">
              <a:solidFill>
                <a:sysClr val="windowText" lastClr="000000"/>
              </a:solidFill>
              <a:latin typeface="Century Gothic" panose="020B0502020202020204" pitchFamily="34" charset="0"/>
            </a:rPr>
            <a:t>- Consider costs of tree pit irrigation infrastructure, e.g. 'root rain' pipes</a:t>
          </a:r>
        </a:p>
      </xdr:txBody>
    </xdr:sp>
    <xdr:clientData/>
  </xdr:twoCellAnchor>
  <xdr:twoCellAnchor>
    <xdr:from>
      <xdr:col>4</xdr:col>
      <xdr:colOff>11906</xdr:colOff>
      <xdr:row>9</xdr:row>
      <xdr:rowOff>11906</xdr:rowOff>
    </xdr:from>
    <xdr:to>
      <xdr:col>6</xdr:col>
      <xdr:colOff>3714749</xdr:colOff>
      <xdr:row>9</xdr:row>
      <xdr:rowOff>1638300</xdr:rowOff>
    </xdr:to>
    <xdr:sp macro="" textlink="">
      <xdr:nvSpPr>
        <xdr:cNvPr id="7" name="TextBox 6">
          <a:extLst>
            <a:ext uri="{FF2B5EF4-FFF2-40B4-BE49-F238E27FC236}">
              <a16:creationId xmlns:a16="http://schemas.microsoft.com/office/drawing/2014/main" id="{88C70942-F897-4ECD-AE69-AB640632B813}"/>
            </a:ext>
          </a:extLst>
        </xdr:cNvPr>
        <xdr:cNvSpPr txBox="1"/>
      </xdr:nvSpPr>
      <xdr:spPr>
        <a:xfrm>
          <a:off x="11668125" y="6536531"/>
          <a:ext cx="7750968" cy="162639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000">
              <a:solidFill>
                <a:sysClr val="windowText" lastClr="000000"/>
              </a:solidFill>
            </a:rPr>
            <a:t>'- Increase in the amount of street cleansing resources required. Maintenance costs will depend on inspection, leaf clearing and formative pruning. May be incorporated into general landscape management with the correspondent increase on budget and resources (Green Blue Urban, 2018).</a:t>
          </a:r>
        </a:p>
        <a:p>
          <a:r>
            <a:rPr lang="en-GB" sz="1000">
              <a:solidFill>
                <a:sysClr val="windowText" lastClr="000000"/>
              </a:solidFill>
            </a:rPr>
            <a:t>- The ongoing maintenance of additional trees will need to be the subject of a commuted sum covering costs over 20 years. This sum should cover pruning and maintenance of the tree itself and the cost of additional street sweeping associated with seasonal leaf and blossom fall and pavement cleaning associated with sap, fruit and berries and associated bird droppings.</a:t>
          </a:r>
        </a:p>
        <a:p>
          <a:r>
            <a:rPr lang="en-GB" sz="1000">
              <a:solidFill>
                <a:sysClr val="windowText" lastClr="000000"/>
              </a:solidFill>
            </a:rPr>
            <a:t>- Irrigation systems will involve additional costs, including testing and inspection, pump system upkeep, localised repairs and electrical testing.</a:t>
          </a:r>
        </a:p>
      </xdr:txBody>
    </xdr:sp>
    <xdr:clientData/>
  </xdr:twoCellAnchor>
</xdr:wsDr>
</file>

<file path=xl/drawings/drawing50.xml><?xml version="1.0" encoding="utf-8"?>
<xdr:wsDr xmlns:xdr="http://schemas.openxmlformats.org/drawingml/2006/spreadsheetDrawing" xmlns:a="http://schemas.openxmlformats.org/drawingml/2006/main">
  <xdr:twoCellAnchor editAs="oneCell">
    <xdr:from>
      <xdr:col>5</xdr:col>
      <xdr:colOff>285750</xdr:colOff>
      <xdr:row>3</xdr:row>
      <xdr:rowOff>95250</xdr:rowOff>
    </xdr:from>
    <xdr:to>
      <xdr:col>6</xdr:col>
      <xdr:colOff>3517105</xdr:colOff>
      <xdr:row>4</xdr:row>
      <xdr:rowOff>830424</xdr:rowOff>
    </xdr:to>
    <xdr:pic>
      <xdr:nvPicPr>
        <xdr:cNvPr id="2" name="Picture 1" descr="Infographic of City of London's Riverside Strategy">
          <a:extLst>
            <a:ext uri="{FF2B5EF4-FFF2-40B4-BE49-F238E27FC236}">
              <a16:creationId xmlns:a16="http://schemas.microsoft.com/office/drawing/2014/main" id="{F40A9372-DC56-521E-3C81-5637C3DF15E4}"/>
            </a:ext>
          </a:extLst>
        </xdr:cNvPr>
        <xdr:cNvPicPr>
          <a:picLocks noChangeAspect="1"/>
        </xdr:cNvPicPr>
      </xdr:nvPicPr>
      <xdr:blipFill>
        <a:blip xmlns:r="http://schemas.openxmlformats.org/officeDocument/2006/relationships" r:embed="rId1"/>
        <a:stretch>
          <a:fillRect/>
        </a:stretch>
      </xdr:blipFill>
      <xdr:spPr>
        <a:xfrm>
          <a:off x="15109031" y="809625"/>
          <a:ext cx="4107656" cy="2175830"/>
        </a:xfrm>
        <a:prstGeom prst="rect">
          <a:avLst/>
        </a:prstGeom>
      </xdr:spPr>
    </xdr:pic>
    <xdr:clientData/>
  </xdr:twoCellAnchor>
  <xdr:twoCellAnchor>
    <xdr:from>
      <xdr:col>4</xdr:col>
      <xdr:colOff>23812</xdr:colOff>
      <xdr:row>3</xdr:row>
      <xdr:rowOff>11906</xdr:rowOff>
    </xdr:from>
    <xdr:to>
      <xdr:col>4</xdr:col>
      <xdr:colOff>3143250</xdr:colOff>
      <xdr:row>4</xdr:row>
      <xdr:rowOff>1012031</xdr:rowOff>
    </xdr:to>
    <xdr:sp macro="" textlink="">
      <xdr:nvSpPr>
        <xdr:cNvPr id="3" name="TextBox 2">
          <a:extLst>
            <a:ext uri="{FF2B5EF4-FFF2-40B4-BE49-F238E27FC236}">
              <a16:creationId xmlns:a16="http://schemas.microsoft.com/office/drawing/2014/main" id="{72A146AE-1F33-4CF9-8FD5-7EBEEFCB0964}"/>
            </a:ext>
          </a:extLst>
        </xdr:cNvPr>
        <xdr:cNvSpPr txBox="1"/>
      </xdr:nvSpPr>
      <xdr:spPr>
        <a:xfrm>
          <a:off x="11680031" y="726281"/>
          <a:ext cx="3119438" cy="244078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000" b="1"/>
            <a:t>Riverside Strategy</a:t>
          </a:r>
        </a:p>
        <a:p>
          <a:r>
            <a:rPr lang="en-GB" sz="1000"/>
            <a:t>The City of London's Riverside Strategy sets out how river flood defences will be managed in the Square Mile over the coming century. This follows the Thames Estuary 2100 plan, focusing on raising of river defences through development, cyclical replacement and maintenance, major works and direct intervention.</a:t>
          </a:r>
        </a:p>
      </xdr:txBody>
    </xdr:sp>
    <xdr:clientData/>
  </xdr:twoCellAnchor>
</xdr:wsDr>
</file>

<file path=xl/drawings/drawing51.xml><?xml version="1.0" encoding="utf-8"?>
<xdr:wsDr xmlns:xdr="http://schemas.openxmlformats.org/drawingml/2006/spreadsheetDrawing" xmlns:a="http://schemas.openxmlformats.org/drawingml/2006/main">
  <xdr:twoCellAnchor editAs="oneCell">
    <xdr:from>
      <xdr:col>6</xdr:col>
      <xdr:colOff>357187</xdr:colOff>
      <xdr:row>3</xdr:row>
      <xdr:rowOff>47625</xdr:rowOff>
    </xdr:from>
    <xdr:to>
      <xdr:col>6</xdr:col>
      <xdr:colOff>2162425</xdr:colOff>
      <xdr:row>4</xdr:row>
      <xdr:rowOff>998078</xdr:rowOff>
    </xdr:to>
    <xdr:pic>
      <xdr:nvPicPr>
        <xdr:cNvPr id="2" name="Picture 1" descr="Image of bat box on a tree at St Bartholomew the Great churchyard, City of London">
          <a:extLst>
            <a:ext uri="{FF2B5EF4-FFF2-40B4-BE49-F238E27FC236}">
              <a16:creationId xmlns:a16="http://schemas.microsoft.com/office/drawing/2014/main" id="{AEDB3F3C-5FE6-36F0-5BDC-646648A1D6FC}"/>
            </a:ext>
          </a:extLst>
        </xdr:cNvPr>
        <xdr:cNvPicPr>
          <a:picLocks noChangeAspect="1"/>
        </xdr:cNvPicPr>
      </xdr:nvPicPr>
      <xdr:blipFill>
        <a:blip xmlns:r="http://schemas.openxmlformats.org/officeDocument/2006/relationships" r:embed="rId1"/>
        <a:stretch>
          <a:fillRect/>
        </a:stretch>
      </xdr:blipFill>
      <xdr:spPr>
        <a:xfrm>
          <a:off x="16061531" y="762000"/>
          <a:ext cx="1800476" cy="2391109"/>
        </a:xfrm>
        <a:prstGeom prst="rect">
          <a:avLst/>
        </a:prstGeom>
      </xdr:spPr>
    </xdr:pic>
    <xdr:clientData/>
  </xdr:twoCellAnchor>
  <xdr:twoCellAnchor>
    <xdr:from>
      <xdr:col>4</xdr:col>
      <xdr:colOff>0</xdr:colOff>
      <xdr:row>3</xdr:row>
      <xdr:rowOff>11906</xdr:rowOff>
    </xdr:from>
    <xdr:to>
      <xdr:col>4</xdr:col>
      <xdr:colOff>3155156</xdr:colOff>
      <xdr:row>4</xdr:row>
      <xdr:rowOff>1012031</xdr:rowOff>
    </xdr:to>
    <xdr:sp macro="" textlink="">
      <xdr:nvSpPr>
        <xdr:cNvPr id="3" name="TextBox 2">
          <a:extLst>
            <a:ext uri="{FF2B5EF4-FFF2-40B4-BE49-F238E27FC236}">
              <a16:creationId xmlns:a16="http://schemas.microsoft.com/office/drawing/2014/main" id="{FD7EF9DD-9951-290D-049B-96B9EB3A88C4}"/>
            </a:ext>
          </a:extLst>
        </xdr:cNvPr>
        <xdr:cNvSpPr txBox="1"/>
      </xdr:nvSpPr>
      <xdr:spPr>
        <a:xfrm>
          <a:off x="11656219" y="726281"/>
          <a:ext cx="3155156" cy="244078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000" b="1"/>
            <a:t>City Gardens, City of London</a:t>
          </a:r>
        </a:p>
        <a:p>
          <a:r>
            <a:rPr lang="en-GB" sz="1000"/>
            <a:t>Several bat boxes have been installed across the City gardens, including St Bartholomew the Great churchyard. Many of these are accompanied with remote sensing acoustic devices, that are collecting data on bat activity, this is analysed by Friends of City Gardens. </a:t>
          </a:r>
        </a:p>
      </xdr:txBody>
    </xdr:sp>
    <xdr:clientData/>
  </xdr:twoCellAnchor>
</xdr:wsDr>
</file>

<file path=xl/drawings/drawing52.xml><?xml version="1.0" encoding="utf-8"?>
<xdr:wsDr xmlns:xdr="http://schemas.openxmlformats.org/drawingml/2006/spreadsheetDrawing" xmlns:a="http://schemas.openxmlformats.org/drawingml/2006/main">
  <xdr:twoCellAnchor editAs="oneCell">
    <xdr:from>
      <xdr:col>5</xdr:col>
      <xdr:colOff>845344</xdr:colOff>
      <xdr:row>3</xdr:row>
      <xdr:rowOff>47625</xdr:rowOff>
    </xdr:from>
    <xdr:to>
      <xdr:col>6</xdr:col>
      <xdr:colOff>2817416</xdr:colOff>
      <xdr:row>4</xdr:row>
      <xdr:rowOff>988551</xdr:rowOff>
    </xdr:to>
    <xdr:pic>
      <xdr:nvPicPr>
        <xdr:cNvPr id="2" name="Picture 1" descr="An image of riverside planters in front of the City of London school">
          <a:extLst>
            <a:ext uri="{FF2B5EF4-FFF2-40B4-BE49-F238E27FC236}">
              <a16:creationId xmlns:a16="http://schemas.microsoft.com/office/drawing/2014/main" id="{657270B8-B47A-23D4-4441-2E5F04CCD17A}"/>
            </a:ext>
          </a:extLst>
        </xdr:cNvPr>
        <xdr:cNvPicPr>
          <a:picLocks noChangeAspect="1"/>
        </xdr:cNvPicPr>
      </xdr:nvPicPr>
      <xdr:blipFill>
        <a:blip xmlns:r="http://schemas.openxmlformats.org/officeDocument/2006/relationships" r:embed="rId1"/>
        <a:stretch>
          <a:fillRect/>
        </a:stretch>
      </xdr:blipFill>
      <xdr:spPr>
        <a:xfrm>
          <a:off x="15668625" y="762000"/>
          <a:ext cx="2848373" cy="2381582"/>
        </a:xfrm>
        <a:prstGeom prst="rect">
          <a:avLst/>
        </a:prstGeom>
      </xdr:spPr>
    </xdr:pic>
    <xdr:clientData/>
  </xdr:twoCellAnchor>
  <xdr:twoCellAnchor>
    <xdr:from>
      <xdr:col>4</xdr:col>
      <xdr:colOff>11906</xdr:colOff>
      <xdr:row>3</xdr:row>
      <xdr:rowOff>11906</xdr:rowOff>
    </xdr:from>
    <xdr:to>
      <xdr:col>5</xdr:col>
      <xdr:colOff>11906</xdr:colOff>
      <xdr:row>5</xdr:row>
      <xdr:rowOff>11906</xdr:rowOff>
    </xdr:to>
    <xdr:sp macro="" textlink="">
      <xdr:nvSpPr>
        <xdr:cNvPr id="3" name="TextBox 2">
          <a:extLst>
            <a:ext uri="{FF2B5EF4-FFF2-40B4-BE49-F238E27FC236}">
              <a16:creationId xmlns:a16="http://schemas.microsoft.com/office/drawing/2014/main" id="{DAE6B7B4-EAC3-5D1B-8F56-70644DC1D1FF}"/>
            </a:ext>
          </a:extLst>
        </xdr:cNvPr>
        <xdr:cNvSpPr txBox="1"/>
      </xdr:nvSpPr>
      <xdr:spPr>
        <a:xfrm>
          <a:off x="11668125" y="726281"/>
          <a:ext cx="3167062" cy="246459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000" b="1"/>
            <a:t>City of London School Riverside Planters</a:t>
          </a:r>
        </a:p>
        <a:p>
          <a:r>
            <a:rPr lang="en-GB" sz="1000"/>
            <a:t>The planters in front of the City of London School were replanted with a range of drought-tolerant species in 2022. The project included wild bee habitat enhancements in the form of bee posts, which provide nesting sites for solitary bees</a:t>
          </a:r>
          <a:r>
            <a:rPr lang="en-GB" sz="1100"/>
            <a:t>.</a:t>
          </a:r>
        </a:p>
      </xdr:txBody>
    </xdr:sp>
    <xdr:clientData/>
  </xdr:twoCellAnchor>
</xdr:wsDr>
</file>

<file path=xl/drawings/drawing53.xml><?xml version="1.0" encoding="utf-8"?>
<xdr:wsDr xmlns:xdr="http://schemas.openxmlformats.org/drawingml/2006/spreadsheetDrawing" xmlns:a="http://schemas.openxmlformats.org/drawingml/2006/main">
  <xdr:twoCellAnchor editAs="oneCell">
    <xdr:from>
      <xdr:col>5</xdr:col>
      <xdr:colOff>726281</xdr:colOff>
      <xdr:row>3</xdr:row>
      <xdr:rowOff>47625</xdr:rowOff>
    </xdr:from>
    <xdr:to>
      <xdr:col>6</xdr:col>
      <xdr:colOff>3055591</xdr:colOff>
      <xdr:row>4</xdr:row>
      <xdr:rowOff>1007604</xdr:rowOff>
    </xdr:to>
    <xdr:pic>
      <xdr:nvPicPr>
        <xdr:cNvPr id="2" name="Picture 1" descr="Image of two City of London police officers on horse back at Barbican Wildlife Garden">
          <a:extLst>
            <a:ext uri="{FF2B5EF4-FFF2-40B4-BE49-F238E27FC236}">
              <a16:creationId xmlns:a16="http://schemas.microsoft.com/office/drawing/2014/main" id="{EC2C05F0-5ACE-1E34-F2C9-3937E88C09AF}"/>
            </a:ext>
          </a:extLst>
        </xdr:cNvPr>
        <xdr:cNvPicPr>
          <a:picLocks noChangeAspect="1"/>
        </xdr:cNvPicPr>
      </xdr:nvPicPr>
      <xdr:blipFill>
        <a:blip xmlns:r="http://schemas.openxmlformats.org/officeDocument/2006/relationships" r:embed="rId1"/>
        <a:stretch>
          <a:fillRect/>
        </a:stretch>
      </xdr:blipFill>
      <xdr:spPr>
        <a:xfrm>
          <a:off x="15549562" y="762000"/>
          <a:ext cx="3210373" cy="2400635"/>
        </a:xfrm>
        <a:prstGeom prst="rect">
          <a:avLst/>
        </a:prstGeom>
      </xdr:spPr>
    </xdr:pic>
    <xdr:clientData/>
  </xdr:twoCellAnchor>
  <xdr:twoCellAnchor>
    <xdr:from>
      <xdr:col>3</xdr:col>
      <xdr:colOff>1012031</xdr:colOff>
      <xdr:row>2</xdr:row>
      <xdr:rowOff>297656</xdr:rowOff>
    </xdr:from>
    <xdr:to>
      <xdr:col>5</xdr:col>
      <xdr:colOff>11906</xdr:colOff>
      <xdr:row>4</xdr:row>
      <xdr:rowOff>1000125</xdr:rowOff>
    </xdr:to>
    <xdr:sp macro="" textlink="">
      <xdr:nvSpPr>
        <xdr:cNvPr id="3" name="TextBox 2">
          <a:extLst>
            <a:ext uri="{FF2B5EF4-FFF2-40B4-BE49-F238E27FC236}">
              <a16:creationId xmlns:a16="http://schemas.microsoft.com/office/drawing/2014/main" id="{41B83D20-1157-BE36-2BF8-3D752424EE4F}"/>
            </a:ext>
          </a:extLst>
        </xdr:cNvPr>
        <xdr:cNvSpPr txBox="1"/>
      </xdr:nvSpPr>
      <xdr:spPr>
        <a:xfrm>
          <a:off x="11644312" y="702469"/>
          <a:ext cx="3190875" cy="245268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000" b="1"/>
            <a:t>Barbican Wildlife Garden</a:t>
          </a:r>
        </a:p>
        <a:p>
          <a:r>
            <a:rPr lang="en-GB" sz="1000"/>
            <a:t>The garden is a private site maintained by residents which has been designated as a site managed for wildlife. The site includes a variety of features which have been used to enhance site for bird life including bird boxes, bird feeders, native hedgerow planting and management, and includes a bird hide for site users to observe species undisturbed. </a:t>
          </a:r>
        </a:p>
      </xdr:txBody>
    </xdr:sp>
    <xdr:clientData/>
  </xdr:twoCellAnchor>
</xdr:wsDr>
</file>

<file path=xl/drawings/drawing54.xml><?xml version="1.0" encoding="utf-8"?>
<xdr:wsDr xmlns:xdr="http://schemas.openxmlformats.org/drawingml/2006/spreadsheetDrawing" xmlns:a="http://schemas.openxmlformats.org/drawingml/2006/main">
  <xdr:twoCellAnchor editAs="oneCell">
    <xdr:from>
      <xdr:col>5</xdr:col>
      <xdr:colOff>654844</xdr:colOff>
      <xdr:row>3</xdr:row>
      <xdr:rowOff>47625</xdr:rowOff>
    </xdr:from>
    <xdr:to>
      <xdr:col>6</xdr:col>
      <xdr:colOff>2960337</xdr:colOff>
      <xdr:row>4</xdr:row>
      <xdr:rowOff>979025</xdr:rowOff>
    </xdr:to>
    <xdr:pic>
      <xdr:nvPicPr>
        <xdr:cNvPr id="2" name="Picture 1" descr="Image of roof garden displaying bee banks, mounds, nest boxes and log piles at 1 Angel Lane, City of London ">
          <a:extLst>
            <a:ext uri="{FF2B5EF4-FFF2-40B4-BE49-F238E27FC236}">
              <a16:creationId xmlns:a16="http://schemas.microsoft.com/office/drawing/2014/main" id="{FA535C6C-9338-4293-C814-166C1F6CA2B4}"/>
            </a:ext>
          </a:extLst>
        </xdr:cNvPr>
        <xdr:cNvPicPr>
          <a:picLocks noChangeAspect="1"/>
        </xdr:cNvPicPr>
      </xdr:nvPicPr>
      <xdr:blipFill>
        <a:blip xmlns:r="http://schemas.openxmlformats.org/officeDocument/2006/relationships" r:embed="rId1"/>
        <a:stretch>
          <a:fillRect/>
        </a:stretch>
      </xdr:blipFill>
      <xdr:spPr>
        <a:xfrm>
          <a:off x="15478125" y="762000"/>
          <a:ext cx="3181794" cy="2372056"/>
        </a:xfrm>
        <a:prstGeom prst="rect">
          <a:avLst/>
        </a:prstGeom>
      </xdr:spPr>
    </xdr:pic>
    <xdr:clientData/>
  </xdr:twoCellAnchor>
  <xdr:twoCellAnchor>
    <xdr:from>
      <xdr:col>4</xdr:col>
      <xdr:colOff>11907</xdr:colOff>
      <xdr:row>3</xdr:row>
      <xdr:rowOff>11906</xdr:rowOff>
    </xdr:from>
    <xdr:to>
      <xdr:col>5</xdr:col>
      <xdr:colOff>1</xdr:colOff>
      <xdr:row>4</xdr:row>
      <xdr:rowOff>1000125</xdr:rowOff>
    </xdr:to>
    <xdr:sp macro="" textlink="">
      <xdr:nvSpPr>
        <xdr:cNvPr id="3" name="TextBox 2">
          <a:extLst>
            <a:ext uri="{FF2B5EF4-FFF2-40B4-BE49-F238E27FC236}">
              <a16:creationId xmlns:a16="http://schemas.microsoft.com/office/drawing/2014/main" id="{ED6E33FE-DA35-574B-EBE5-F9B52BD70DEC}"/>
            </a:ext>
          </a:extLst>
        </xdr:cNvPr>
        <xdr:cNvSpPr txBox="1"/>
      </xdr:nvSpPr>
      <xdr:spPr>
        <a:xfrm>
          <a:off x="11668126" y="726281"/>
          <a:ext cx="3155156" cy="24288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000" b="1"/>
            <a:t>1 Angel Lane, City of London, London</a:t>
          </a:r>
        </a:p>
        <a:p>
          <a:r>
            <a:rPr lang="en-GB" sz="1000"/>
            <a:t>The roof garden of Japanese financial services firm Nomura includes a series of biodiversity enhancements in order to encourage solitary bees and other invertebrates. It includes a variety of nesting habitats including bee banks, mounds, nest boxes and log piles.</a:t>
          </a:r>
        </a:p>
      </xdr:txBody>
    </xdr:sp>
    <xdr:clientData/>
  </xdr:twoCellAnchor>
</xdr:wsDr>
</file>

<file path=xl/drawings/drawing55.xml><?xml version="1.0" encoding="utf-8"?>
<xdr:wsDr xmlns:xdr="http://schemas.openxmlformats.org/drawingml/2006/spreadsheetDrawing" xmlns:a="http://schemas.openxmlformats.org/drawingml/2006/main">
  <xdr:twoCellAnchor editAs="oneCell">
    <xdr:from>
      <xdr:col>5</xdr:col>
      <xdr:colOff>631032</xdr:colOff>
      <xdr:row>3</xdr:row>
      <xdr:rowOff>23812</xdr:rowOff>
    </xdr:from>
    <xdr:to>
      <xdr:col>6</xdr:col>
      <xdr:colOff>3036553</xdr:colOff>
      <xdr:row>4</xdr:row>
      <xdr:rowOff>1017132</xdr:rowOff>
    </xdr:to>
    <xdr:pic>
      <xdr:nvPicPr>
        <xdr:cNvPr id="2" name="Picture 1" descr="Picture of black redstart on spire at Guildhall Complex, City of London">
          <a:extLst>
            <a:ext uri="{FF2B5EF4-FFF2-40B4-BE49-F238E27FC236}">
              <a16:creationId xmlns:a16="http://schemas.microsoft.com/office/drawing/2014/main" id="{AA37D241-621A-CCAF-D772-2BBC81E2F403}"/>
            </a:ext>
          </a:extLst>
        </xdr:cNvPr>
        <xdr:cNvPicPr>
          <a:picLocks noChangeAspect="1"/>
        </xdr:cNvPicPr>
      </xdr:nvPicPr>
      <xdr:blipFill>
        <a:blip xmlns:r="http://schemas.openxmlformats.org/officeDocument/2006/relationships" r:embed="rId1"/>
        <a:stretch>
          <a:fillRect/>
        </a:stretch>
      </xdr:blipFill>
      <xdr:spPr>
        <a:xfrm>
          <a:off x="15454313" y="738187"/>
          <a:ext cx="3286584" cy="2429214"/>
        </a:xfrm>
        <a:prstGeom prst="rect">
          <a:avLst/>
        </a:prstGeom>
      </xdr:spPr>
    </xdr:pic>
    <xdr:clientData/>
  </xdr:twoCellAnchor>
  <xdr:twoCellAnchor>
    <xdr:from>
      <xdr:col>4</xdr:col>
      <xdr:colOff>0</xdr:colOff>
      <xdr:row>3</xdr:row>
      <xdr:rowOff>0</xdr:rowOff>
    </xdr:from>
    <xdr:to>
      <xdr:col>5</xdr:col>
      <xdr:colOff>0</xdr:colOff>
      <xdr:row>5</xdr:row>
      <xdr:rowOff>0</xdr:rowOff>
    </xdr:to>
    <xdr:sp macro="" textlink="">
      <xdr:nvSpPr>
        <xdr:cNvPr id="3" name="TextBox 2">
          <a:extLst>
            <a:ext uri="{FF2B5EF4-FFF2-40B4-BE49-F238E27FC236}">
              <a16:creationId xmlns:a16="http://schemas.microsoft.com/office/drawing/2014/main" id="{96E5AA46-D0BF-24D0-78B2-C980CE8A7062}"/>
            </a:ext>
          </a:extLst>
        </xdr:cNvPr>
        <xdr:cNvSpPr txBox="1"/>
      </xdr:nvSpPr>
      <xdr:spPr>
        <a:xfrm>
          <a:off x="11656219" y="714375"/>
          <a:ext cx="3167062" cy="246459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000" b="1"/>
            <a:t>Guildhall Complex, City of London</a:t>
          </a:r>
        </a:p>
        <a:p>
          <a:r>
            <a:rPr lang="en-GB" sz="1000"/>
            <a:t>The spires and parapets are favoured by black redstart as song posts. Although breeding is not confirmed, the number of possible posts and green roof habitat seems to be supporting a potential breeding pair. Other sites like the green roof of the consented Creed Court development includes a number of habitat features, including song posts, cobbles and stone circles for nesting birds such as the black redstart.</a:t>
          </a:r>
        </a:p>
      </xdr:txBody>
    </xdr:sp>
    <xdr:clientData/>
  </xdr:twoCellAnchor>
</xdr:wsDr>
</file>

<file path=xl/drawings/drawing56.xml><?xml version="1.0" encoding="utf-8"?>
<xdr:wsDr xmlns:xdr="http://schemas.openxmlformats.org/drawingml/2006/spreadsheetDrawing" xmlns:a="http://schemas.openxmlformats.org/drawingml/2006/main">
  <xdr:twoCellAnchor editAs="oneCell">
    <xdr:from>
      <xdr:col>6</xdr:col>
      <xdr:colOff>1250160</xdr:colOff>
      <xdr:row>3</xdr:row>
      <xdr:rowOff>28577</xdr:rowOff>
    </xdr:from>
    <xdr:to>
      <xdr:col>6</xdr:col>
      <xdr:colOff>3057528</xdr:colOff>
      <xdr:row>4</xdr:row>
      <xdr:rowOff>998540</xdr:rowOff>
    </xdr:to>
    <xdr:pic>
      <xdr:nvPicPr>
        <xdr:cNvPr id="3" name="Picture 2" descr="Picture of log piles at Postman's Park">
          <a:extLst>
            <a:ext uri="{FF2B5EF4-FFF2-40B4-BE49-F238E27FC236}">
              <a16:creationId xmlns:a16="http://schemas.microsoft.com/office/drawing/2014/main" id="{BAB8E6FB-249A-8EAE-0004-DBEB6460D049}"/>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rot="5400000" flipV="1">
          <a:off x="14703825" y="1043387"/>
          <a:ext cx="2403476" cy="1802606"/>
        </a:xfrm>
        <a:prstGeom prst="rect">
          <a:avLst/>
        </a:prstGeom>
      </xdr:spPr>
    </xdr:pic>
    <xdr:clientData/>
  </xdr:twoCellAnchor>
  <xdr:twoCellAnchor editAs="oneCell">
    <xdr:from>
      <xdr:col>5</xdr:col>
      <xdr:colOff>238128</xdr:colOff>
      <xdr:row>3</xdr:row>
      <xdr:rowOff>38100</xdr:rowOff>
    </xdr:from>
    <xdr:to>
      <xdr:col>6</xdr:col>
      <xdr:colOff>1159674</xdr:colOff>
      <xdr:row>4</xdr:row>
      <xdr:rowOff>990603</xdr:rowOff>
    </xdr:to>
    <xdr:pic>
      <xdr:nvPicPr>
        <xdr:cNvPr id="7" name="Picture 6" descr="Picture of log piles at Postman's Park">
          <a:extLst>
            <a:ext uri="{FF2B5EF4-FFF2-40B4-BE49-F238E27FC236}">
              <a16:creationId xmlns:a16="http://schemas.microsoft.com/office/drawing/2014/main" id="{D1736420-4AF2-A3E1-DC29-B72DF3E342C8}"/>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Lst>
        </a:blip>
        <a:stretch>
          <a:fillRect/>
        </a:stretch>
      </xdr:blipFill>
      <xdr:spPr>
        <a:xfrm rot="5400000">
          <a:off x="12921856" y="1051322"/>
          <a:ext cx="2390778" cy="1793084"/>
        </a:xfrm>
        <a:prstGeom prst="rect">
          <a:avLst/>
        </a:prstGeom>
      </xdr:spPr>
    </xdr:pic>
    <xdr:clientData/>
  </xdr:twoCellAnchor>
  <xdr:twoCellAnchor>
    <xdr:from>
      <xdr:col>4</xdr:col>
      <xdr:colOff>0</xdr:colOff>
      <xdr:row>2</xdr:row>
      <xdr:rowOff>297656</xdr:rowOff>
    </xdr:from>
    <xdr:to>
      <xdr:col>5</xdr:col>
      <xdr:colOff>0</xdr:colOff>
      <xdr:row>4</xdr:row>
      <xdr:rowOff>1012031</xdr:rowOff>
    </xdr:to>
    <xdr:sp macro="" textlink="">
      <xdr:nvSpPr>
        <xdr:cNvPr id="2" name="TextBox 1">
          <a:extLst>
            <a:ext uri="{FF2B5EF4-FFF2-40B4-BE49-F238E27FC236}">
              <a16:creationId xmlns:a16="http://schemas.microsoft.com/office/drawing/2014/main" id="{6ECA0504-86DD-B569-0972-0AA6222657F3}"/>
            </a:ext>
          </a:extLst>
        </xdr:cNvPr>
        <xdr:cNvSpPr txBox="1"/>
      </xdr:nvSpPr>
      <xdr:spPr>
        <a:xfrm>
          <a:off x="11656219" y="702469"/>
          <a:ext cx="3167062" cy="246459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900" b="1"/>
            <a:t>Postman’s Park </a:t>
          </a:r>
        </a:p>
        <a:p>
          <a:r>
            <a:rPr lang="en-GB" sz="900"/>
            <a:t>Set back off busy streets which link the London Wall to St Pauls the garden is a cool, shaded space, with an east-west route that allows pedestrian thoroughfare. These features have been included in the management plans of sites that are proposed SINCs, and these ones were introduced as replacements for existing ones following the gardens refurbishment. The log piles have been incorporated in the gardens perimeter beds which contain a mix of shrubs and perennials, in a undisturbed location out the way of the general public. The location of the pile ensures through-out summer it remains shaded through the warmest period of the day and gets sun in the later afternoon and evening. </a:t>
          </a:r>
        </a:p>
      </xdr:txBody>
    </xdr:sp>
    <xdr:clientData/>
  </xdr:twoCellAnchor>
</xdr:wsDr>
</file>

<file path=xl/drawings/drawing57.xml><?xml version="1.0" encoding="utf-8"?>
<xdr:wsDr xmlns:xdr="http://schemas.openxmlformats.org/drawingml/2006/spreadsheetDrawing" xmlns:a="http://schemas.openxmlformats.org/drawingml/2006/main">
  <xdr:twoCellAnchor editAs="oneCell">
    <xdr:from>
      <xdr:col>6</xdr:col>
      <xdr:colOff>238125</xdr:colOff>
      <xdr:row>3</xdr:row>
      <xdr:rowOff>23812</xdr:rowOff>
    </xdr:from>
    <xdr:to>
      <xdr:col>6</xdr:col>
      <xdr:colOff>2474441</xdr:colOff>
      <xdr:row>4</xdr:row>
      <xdr:rowOff>970827</xdr:rowOff>
    </xdr:to>
    <xdr:pic>
      <xdr:nvPicPr>
        <xdr:cNvPr id="2" name="Picture 1" descr="Picture of Barber Surgeons wildflower Meadow">
          <a:extLst>
            <a:ext uri="{FF2B5EF4-FFF2-40B4-BE49-F238E27FC236}">
              <a16:creationId xmlns:a16="http://schemas.microsoft.com/office/drawing/2014/main" id="{7022B09A-5AC3-9575-D23A-B802C93413A1}"/>
            </a:ext>
          </a:extLst>
        </xdr:cNvPr>
        <xdr:cNvPicPr>
          <a:picLocks noChangeAspect="1"/>
        </xdr:cNvPicPr>
      </xdr:nvPicPr>
      <xdr:blipFill>
        <a:blip xmlns:r="http://schemas.openxmlformats.org/officeDocument/2006/relationships" r:embed="rId1"/>
        <a:stretch>
          <a:fillRect/>
        </a:stretch>
      </xdr:blipFill>
      <xdr:spPr>
        <a:xfrm>
          <a:off x="15942469" y="738187"/>
          <a:ext cx="2231554" cy="2387671"/>
        </a:xfrm>
        <a:prstGeom prst="rect">
          <a:avLst/>
        </a:prstGeom>
      </xdr:spPr>
    </xdr:pic>
    <xdr:clientData/>
  </xdr:twoCellAnchor>
  <xdr:twoCellAnchor>
    <xdr:from>
      <xdr:col>4</xdr:col>
      <xdr:colOff>11906</xdr:colOff>
      <xdr:row>3</xdr:row>
      <xdr:rowOff>11906</xdr:rowOff>
    </xdr:from>
    <xdr:to>
      <xdr:col>4</xdr:col>
      <xdr:colOff>3155156</xdr:colOff>
      <xdr:row>4</xdr:row>
      <xdr:rowOff>1023937</xdr:rowOff>
    </xdr:to>
    <xdr:sp macro="" textlink="">
      <xdr:nvSpPr>
        <xdr:cNvPr id="3" name="TextBox 2">
          <a:extLst>
            <a:ext uri="{FF2B5EF4-FFF2-40B4-BE49-F238E27FC236}">
              <a16:creationId xmlns:a16="http://schemas.microsoft.com/office/drawing/2014/main" id="{ED862C5C-0F96-DCE5-4294-68BADC4BB579}"/>
            </a:ext>
          </a:extLst>
        </xdr:cNvPr>
        <xdr:cNvSpPr txBox="1"/>
      </xdr:nvSpPr>
      <xdr:spPr>
        <a:xfrm>
          <a:off x="11668125" y="726281"/>
          <a:ext cx="3143250" cy="245268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000" b="1"/>
            <a:t>Barber Surgeons Meadow </a:t>
          </a:r>
        </a:p>
        <a:p>
          <a:r>
            <a:rPr lang="en-GB" sz="1000"/>
            <a:t>The rough strip of wildflower meadow was created by Friends of City Gardens who maintain it using a low impact regime which, focues on reduced cutting, unlike traditional amenity grassland. The area contains wildflowers with high biodiversity value and is proximity to a range ecologically valuable features including standing water and the roman wall which used by cavity nesting bees. </a:t>
          </a:r>
        </a:p>
      </xdr:txBody>
    </xdr:sp>
    <xdr:clientData/>
  </xdr:twoCellAnchor>
</xdr:wsDr>
</file>

<file path=xl/drawings/drawing58.xml><?xml version="1.0" encoding="utf-8"?>
<xdr:wsDr xmlns:xdr="http://schemas.openxmlformats.org/drawingml/2006/spreadsheetDrawing" xmlns:a="http://schemas.openxmlformats.org/drawingml/2006/main">
  <xdr:twoCellAnchor editAs="oneCell">
    <xdr:from>
      <xdr:col>5</xdr:col>
      <xdr:colOff>678656</xdr:colOff>
      <xdr:row>3</xdr:row>
      <xdr:rowOff>11906</xdr:rowOff>
    </xdr:from>
    <xdr:to>
      <xdr:col>6</xdr:col>
      <xdr:colOff>3027019</xdr:colOff>
      <xdr:row>4</xdr:row>
      <xdr:rowOff>1000464</xdr:rowOff>
    </xdr:to>
    <xdr:pic>
      <xdr:nvPicPr>
        <xdr:cNvPr id="2" name="Picture 1" descr="Picture of Culture Mile Planters">
          <a:extLst>
            <a:ext uri="{FF2B5EF4-FFF2-40B4-BE49-F238E27FC236}">
              <a16:creationId xmlns:a16="http://schemas.microsoft.com/office/drawing/2014/main" id="{498389CA-D9E7-4785-4B0B-DC6D045096DE}"/>
            </a:ext>
          </a:extLst>
        </xdr:cNvPr>
        <xdr:cNvPicPr>
          <a:picLocks noChangeAspect="1"/>
        </xdr:cNvPicPr>
      </xdr:nvPicPr>
      <xdr:blipFill>
        <a:blip xmlns:r="http://schemas.openxmlformats.org/officeDocument/2006/relationships" r:embed="rId1"/>
        <a:stretch>
          <a:fillRect/>
        </a:stretch>
      </xdr:blipFill>
      <xdr:spPr>
        <a:xfrm>
          <a:off x="15501937" y="726281"/>
          <a:ext cx="3229426" cy="2429214"/>
        </a:xfrm>
        <a:prstGeom prst="rect">
          <a:avLst/>
        </a:prstGeom>
      </xdr:spPr>
    </xdr:pic>
    <xdr:clientData/>
  </xdr:twoCellAnchor>
  <xdr:twoCellAnchor>
    <xdr:from>
      <xdr:col>4</xdr:col>
      <xdr:colOff>0</xdr:colOff>
      <xdr:row>3</xdr:row>
      <xdr:rowOff>0</xdr:rowOff>
    </xdr:from>
    <xdr:to>
      <xdr:col>5</xdr:col>
      <xdr:colOff>11906</xdr:colOff>
      <xdr:row>4</xdr:row>
      <xdr:rowOff>1012031</xdr:rowOff>
    </xdr:to>
    <xdr:sp macro="" textlink="">
      <xdr:nvSpPr>
        <xdr:cNvPr id="3" name="TextBox 2">
          <a:extLst>
            <a:ext uri="{FF2B5EF4-FFF2-40B4-BE49-F238E27FC236}">
              <a16:creationId xmlns:a16="http://schemas.microsoft.com/office/drawing/2014/main" id="{0A5266BF-861B-B9AF-10FB-5498897378F5}"/>
            </a:ext>
          </a:extLst>
        </xdr:cNvPr>
        <xdr:cNvSpPr txBox="1"/>
      </xdr:nvSpPr>
      <xdr:spPr>
        <a:xfrm>
          <a:off x="11656219" y="714375"/>
          <a:ext cx="3178968" cy="245268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000" b="1"/>
            <a:t>Culture Mile Planters</a:t>
          </a:r>
        </a:p>
        <a:p>
          <a:r>
            <a:rPr lang="en-GB" sz="1000"/>
            <a:t>A pocket park style installation across part of the City which temporarily increased greening. Planters along with sculptures increased amenity value within the public realm and introduced small trees, shrubs, and pollinator friendly planting. Some installations ran between the Barbican and Liverpool Street, providing small steppingstones between 3 of the city’s SINCs; Barbican Gardens, Finsbury Circus and St Botolph’s without Bishopsgate. </a:t>
          </a:r>
        </a:p>
      </xdr:txBody>
    </xdr:sp>
    <xdr:clientData/>
  </xdr:twoCellAnchor>
</xdr:wsDr>
</file>

<file path=xl/drawings/drawing59.xml><?xml version="1.0" encoding="utf-8"?>
<xdr:wsDr xmlns:xdr="http://schemas.openxmlformats.org/drawingml/2006/spreadsheetDrawing" xmlns:a="http://schemas.openxmlformats.org/drawingml/2006/main">
  <xdr:twoCellAnchor editAs="oneCell">
    <xdr:from>
      <xdr:col>5</xdr:col>
      <xdr:colOff>214313</xdr:colOff>
      <xdr:row>3</xdr:row>
      <xdr:rowOff>107156</xdr:rowOff>
    </xdr:from>
    <xdr:to>
      <xdr:col>6</xdr:col>
      <xdr:colOff>3248571</xdr:colOff>
      <xdr:row>4</xdr:row>
      <xdr:rowOff>867082</xdr:rowOff>
    </xdr:to>
    <xdr:pic>
      <xdr:nvPicPr>
        <xdr:cNvPr id="2" name="Picture 1" descr="Cattle grazing sign in Epping Forest">
          <a:extLst>
            <a:ext uri="{FF2B5EF4-FFF2-40B4-BE49-F238E27FC236}">
              <a16:creationId xmlns:a16="http://schemas.microsoft.com/office/drawing/2014/main" id="{A8597904-2748-AC54-D333-591C372AEBE2}"/>
            </a:ext>
          </a:extLst>
        </xdr:cNvPr>
        <xdr:cNvPicPr>
          <a:picLocks noChangeAspect="1"/>
        </xdr:cNvPicPr>
      </xdr:nvPicPr>
      <xdr:blipFill>
        <a:blip xmlns:r="http://schemas.openxmlformats.org/officeDocument/2006/relationships" r:embed="rId1"/>
        <a:stretch>
          <a:fillRect/>
        </a:stretch>
      </xdr:blipFill>
      <xdr:spPr>
        <a:xfrm>
          <a:off x="15037594" y="821531"/>
          <a:ext cx="3915321" cy="2200582"/>
        </a:xfrm>
        <a:prstGeom prst="rect">
          <a:avLst/>
        </a:prstGeom>
      </xdr:spPr>
    </xdr:pic>
    <xdr:clientData/>
  </xdr:twoCellAnchor>
  <xdr:twoCellAnchor>
    <xdr:from>
      <xdr:col>4</xdr:col>
      <xdr:colOff>11906</xdr:colOff>
      <xdr:row>3</xdr:row>
      <xdr:rowOff>23812</xdr:rowOff>
    </xdr:from>
    <xdr:to>
      <xdr:col>4</xdr:col>
      <xdr:colOff>3155156</xdr:colOff>
      <xdr:row>5</xdr:row>
      <xdr:rowOff>0</xdr:rowOff>
    </xdr:to>
    <xdr:sp macro="" textlink="">
      <xdr:nvSpPr>
        <xdr:cNvPr id="3" name="TextBox 2">
          <a:extLst>
            <a:ext uri="{FF2B5EF4-FFF2-40B4-BE49-F238E27FC236}">
              <a16:creationId xmlns:a16="http://schemas.microsoft.com/office/drawing/2014/main" id="{08777E41-3627-1AD1-4AA7-BACA5777D370}"/>
            </a:ext>
          </a:extLst>
        </xdr:cNvPr>
        <xdr:cNvSpPr txBox="1"/>
      </xdr:nvSpPr>
      <xdr:spPr>
        <a:xfrm>
          <a:off x="11668125" y="738187"/>
          <a:ext cx="3143250" cy="244078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000" b="1"/>
            <a:t>Epping Forest</a:t>
          </a:r>
        </a:p>
        <a:p>
          <a:r>
            <a:rPr lang="en-GB" sz="1000"/>
            <a:t>Longhorn cattle are important to the conservation of the ancient Epping Forest by preventing open areas turning into scrub and woodland. Cattle grazing is managed much more sensitively and provides a mosaic of habitats, important for birds and insects and allowing a wide diversity of flowers.</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4</xdr:col>
      <xdr:colOff>11906</xdr:colOff>
      <xdr:row>3</xdr:row>
      <xdr:rowOff>0</xdr:rowOff>
    </xdr:from>
    <xdr:to>
      <xdr:col>4</xdr:col>
      <xdr:colOff>3143250</xdr:colOff>
      <xdr:row>4</xdr:row>
      <xdr:rowOff>1007270</xdr:rowOff>
    </xdr:to>
    <xdr:sp macro="" textlink="">
      <xdr:nvSpPr>
        <xdr:cNvPr id="3" name="TextBox 2">
          <a:extLst>
            <a:ext uri="{FF2B5EF4-FFF2-40B4-BE49-F238E27FC236}">
              <a16:creationId xmlns:a16="http://schemas.microsoft.com/office/drawing/2014/main" id="{7A27AA1E-2B92-49FC-89B4-0E9D9C53AE21}"/>
            </a:ext>
          </a:extLst>
        </xdr:cNvPr>
        <xdr:cNvSpPr txBox="1"/>
      </xdr:nvSpPr>
      <xdr:spPr>
        <a:xfrm>
          <a:off x="11668125" y="714375"/>
          <a:ext cx="3131344" cy="244792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900" b="1">
              <a:solidFill>
                <a:sysClr val="windowText" lastClr="000000"/>
              </a:solidFill>
              <a:latin typeface="+mn-lt"/>
            </a:rPr>
            <a:t>Disease Resistant Elm Avenue, Richmond Park</a:t>
          </a:r>
        </a:p>
        <a:p>
          <a:r>
            <a:rPr lang="en-GB" sz="900" b="0">
              <a:solidFill>
                <a:sysClr val="windowText" lastClr="000000"/>
              </a:solidFill>
              <a:latin typeface="+mn-lt"/>
            </a:rPr>
            <a:t>Disease resistant elm cultivars have become more available and have significant value in restoring populations of butterflies like the white-letter hairstreak. Avenues of elms have been planted using a variety of cultivars, in sites like Richmond Park and Vauxhall pleasure gardens to re-establish elms within London and the biodiversity they support. </a:t>
          </a:r>
        </a:p>
      </xdr:txBody>
    </xdr:sp>
    <xdr:clientData/>
  </xdr:twoCellAnchor>
  <xdr:twoCellAnchor>
    <xdr:from>
      <xdr:col>6</xdr:col>
      <xdr:colOff>0</xdr:colOff>
      <xdr:row>5</xdr:row>
      <xdr:rowOff>0</xdr:rowOff>
    </xdr:from>
    <xdr:to>
      <xdr:col>7</xdr:col>
      <xdr:colOff>4762</xdr:colOff>
      <xdr:row>7</xdr:row>
      <xdr:rowOff>11906</xdr:rowOff>
    </xdr:to>
    <xdr:sp macro="" textlink="">
      <xdr:nvSpPr>
        <xdr:cNvPr id="4" name="TextBox 3">
          <a:extLst>
            <a:ext uri="{FF2B5EF4-FFF2-40B4-BE49-F238E27FC236}">
              <a16:creationId xmlns:a16="http://schemas.microsoft.com/office/drawing/2014/main" id="{0B94C007-94FA-44A5-BDCB-E10614E5318A}"/>
            </a:ext>
          </a:extLst>
        </xdr:cNvPr>
        <xdr:cNvSpPr txBox="1"/>
      </xdr:nvSpPr>
      <xdr:spPr>
        <a:xfrm>
          <a:off x="15704344" y="3178969"/>
          <a:ext cx="3731418" cy="10953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900"/>
            <a:t>• Intercepting rainfall </a:t>
          </a:r>
          <a:r>
            <a:rPr lang="en-GB" sz="900" b="0" i="0">
              <a:solidFill>
                <a:schemeClr val="dk1"/>
              </a:solidFill>
              <a:effectLst/>
              <a:latin typeface="+mn-lt"/>
              <a:ea typeface="+mn-ea"/>
              <a:cs typeface="+mn-cs"/>
            </a:rPr>
            <a:t>•Surface</a:t>
          </a:r>
          <a:r>
            <a:rPr lang="en-GB" sz="900" b="0" i="0" baseline="0">
              <a:solidFill>
                <a:schemeClr val="dk1"/>
              </a:solidFill>
              <a:effectLst/>
              <a:latin typeface="+mn-lt"/>
              <a:ea typeface="+mn-ea"/>
              <a:cs typeface="+mn-cs"/>
            </a:rPr>
            <a:t> water management </a:t>
          </a:r>
          <a:r>
            <a:rPr lang="en-GB" sz="900" b="0" i="0">
              <a:solidFill>
                <a:schemeClr val="dk1"/>
              </a:solidFill>
              <a:effectLst/>
              <a:latin typeface="+mn-lt"/>
              <a:ea typeface="+mn-ea"/>
              <a:cs typeface="+mn-cs"/>
            </a:rPr>
            <a:t>•Air quality improvement •Enhancing biodiversity •Urban heat island •Carbon</a:t>
          </a:r>
          <a:r>
            <a:rPr lang="en-GB" sz="900" b="0" i="0" baseline="0">
              <a:solidFill>
                <a:schemeClr val="dk1"/>
              </a:solidFill>
              <a:effectLst/>
              <a:latin typeface="+mn-lt"/>
              <a:ea typeface="+mn-ea"/>
              <a:cs typeface="+mn-cs"/>
            </a:rPr>
            <a:t> reduction </a:t>
          </a:r>
          <a:r>
            <a:rPr lang="en-GB" sz="900" b="0" i="0">
              <a:solidFill>
                <a:schemeClr val="dk1"/>
              </a:solidFill>
              <a:effectLst/>
              <a:latin typeface="+mn-lt"/>
              <a:ea typeface="+mn-ea"/>
              <a:cs typeface="+mn-cs"/>
            </a:rPr>
            <a:t>•Heating/cooling load reduction •Indoor thermal comfort •Streetscape</a:t>
          </a:r>
          <a:r>
            <a:rPr lang="en-GB" sz="900" b="0" i="0" baseline="0">
              <a:solidFill>
                <a:schemeClr val="dk1"/>
              </a:solidFill>
              <a:effectLst/>
              <a:latin typeface="+mn-lt"/>
              <a:ea typeface="+mn-ea"/>
              <a:cs typeface="+mn-cs"/>
            </a:rPr>
            <a:t> improvement </a:t>
          </a:r>
          <a:r>
            <a:rPr lang="en-GB" sz="900" b="0" i="0">
              <a:solidFill>
                <a:schemeClr val="dk1"/>
              </a:solidFill>
              <a:effectLst/>
              <a:latin typeface="+mn-lt"/>
              <a:ea typeface="+mn-ea"/>
              <a:cs typeface="+mn-cs"/>
            </a:rPr>
            <a:t>•Health and wellbeing •Noise reduction</a:t>
          </a:r>
          <a:endParaRPr lang="en-GB" sz="900" b="0" i="0" baseline="0">
            <a:solidFill>
              <a:schemeClr val="dk1"/>
            </a:solidFill>
            <a:effectLst/>
            <a:latin typeface="+mn-lt"/>
            <a:ea typeface="+mn-ea"/>
            <a:cs typeface="+mn-cs"/>
          </a:endParaRPr>
        </a:p>
      </xdr:txBody>
    </xdr:sp>
    <xdr:clientData/>
  </xdr:twoCellAnchor>
  <xdr:twoCellAnchor>
    <xdr:from>
      <xdr:col>4</xdr:col>
      <xdr:colOff>0</xdr:colOff>
      <xdr:row>9</xdr:row>
      <xdr:rowOff>0</xdr:rowOff>
    </xdr:from>
    <xdr:to>
      <xdr:col>6</xdr:col>
      <xdr:colOff>3702843</xdr:colOff>
      <xdr:row>9</xdr:row>
      <xdr:rowOff>1626394</xdr:rowOff>
    </xdr:to>
    <xdr:sp macro="" textlink="">
      <xdr:nvSpPr>
        <xdr:cNvPr id="5" name="TextBox 4">
          <a:extLst>
            <a:ext uri="{FF2B5EF4-FFF2-40B4-BE49-F238E27FC236}">
              <a16:creationId xmlns:a16="http://schemas.microsoft.com/office/drawing/2014/main" id="{51114DD5-F987-4F8A-929D-63D8150B423F}"/>
            </a:ext>
          </a:extLst>
        </xdr:cNvPr>
        <xdr:cNvSpPr txBox="1"/>
      </xdr:nvSpPr>
      <xdr:spPr>
        <a:xfrm>
          <a:off x="11656219" y="6524625"/>
          <a:ext cx="7750968" cy="162639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000">
              <a:solidFill>
                <a:sysClr val="windowText" lastClr="000000"/>
              </a:solidFill>
            </a:rPr>
            <a:t>'- Increase in the amount of street cleansing resources required. Maintenance costs will depend on inspection, leaf clearing and formative pruning. May be incorporated into general landscape management with the correspondent increase on budget and resources (Green Blue Urban, 2018).</a:t>
          </a:r>
        </a:p>
        <a:p>
          <a:r>
            <a:rPr lang="en-GB" sz="1000">
              <a:solidFill>
                <a:sysClr val="windowText" lastClr="000000"/>
              </a:solidFill>
            </a:rPr>
            <a:t>- The ongoing maintenance of additional trees will need to be the subject of a commuted sum covering costs over 20 years. This sum should cover pruning and maintenance of the tree itself and the cost of additional street sweeping associated with seasonal leaf and blossom fall and pavement cleaning associated with sap, fruit and berries and associated bird droppings.</a:t>
          </a:r>
        </a:p>
        <a:p>
          <a:r>
            <a:rPr lang="en-GB" sz="1000">
              <a:solidFill>
                <a:sysClr val="windowText" lastClr="000000"/>
              </a:solidFill>
            </a:rPr>
            <a:t>- Irrigation systems will involve additional costs, including testing and inspection, pump system upkeep, localised repairs and electrical testing.</a:t>
          </a:r>
        </a:p>
      </xdr:txBody>
    </xdr:sp>
    <xdr:clientData/>
  </xdr:twoCellAnchor>
  <xdr:twoCellAnchor>
    <xdr:from>
      <xdr:col>4</xdr:col>
      <xdr:colOff>0</xdr:colOff>
      <xdr:row>8</xdr:row>
      <xdr:rowOff>0</xdr:rowOff>
    </xdr:from>
    <xdr:to>
      <xdr:col>6</xdr:col>
      <xdr:colOff>3698082</xdr:colOff>
      <xdr:row>8</xdr:row>
      <xdr:rowOff>1483517</xdr:rowOff>
    </xdr:to>
    <xdr:sp macro="" textlink="">
      <xdr:nvSpPr>
        <xdr:cNvPr id="6" name="TextBox 5">
          <a:extLst>
            <a:ext uri="{FF2B5EF4-FFF2-40B4-BE49-F238E27FC236}">
              <a16:creationId xmlns:a16="http://schemas.microsoft.com/office/drawing/2014/main" id="{FB2861D4-1963-48FE-8F93-E412135E1567}"/>
            </a:ext>
          </a:extLst>
        </xdr:cNvPr>
        <xdr:cNvSpPr txBox="1"/>
      </xdr:nvSpPr>
      <xdr:spPr>
        <a:xfrm>
          <a:off x="11656219" y="5024438"/>
          <a:ext cx="7746207" cy="148351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000">
              <a:solidFill>
                <a:sysClr val="windowText" lastClr="000000"/>
              </a:solidFill>
              <a:latin typeface="Century Gothic" panose="020B0502020202020204" pitchFamily="34" charset="0"/>
            </a:rPr>
            <a:t>'- Same cost that traditional tree planting, just need to carefully choose the tree species and leave enough rooting space.</a:t>
          </a:r>
        </a:p>
        <a:p>
          <a:r>
            <a:rPr lang="en-GB" sz="1000">
              <a:solidFill>
                <a:sysClr val="windowText" lastClr="000000"/>
              </a:solidFill>
              <a:latin typeface="Century Gothic" panose="020B0502020202020204" pitchFamily="34" charset="0"/>
            </a:rPr>
            <a:t>- Consider cost of excavating tree pits and depositing soil alongside tree pits. Trees in connected pits may affect costs of pit construction.</a:t>
          </a:r>
        </a:p>
        <a:p>
          <a:r>
            <a:rPr lang="en-GB" sz="1000">
              <a:solidFill>
                <a:sysClr val="windowText" lastClr="000000"/>
              </a:solidFill>
              <a:latin typeface="Century Gothic" panose="020B0502020202020204" pitchFamily="34" charset="0"/>
            </a:rPr>
            <a:t>- Certain sites may require additional management tools such as root barriers and root directors (used at the time of planting to divert roof growth away from pavements and out for anchorage).</a:t>
          </a:r>
        </a:p>
        <a:p>
          <a:r>
            <a:rPr lang="en-GB" sz="1000">
              <a:solidFill>
                <a:sysClr val="windowText" lastClr="000000"/>
              </a:solidFill>
              <a:latin typeface="Century Gothic" panose="020B0502020202020204" pitchFamily="34" charset="0"/>
            </a:rPr>
            <a:t>- Consider costs of tree pit irrigation infrastructure, e.g. 'root rain' pipes</a:t>
          </a:r>
        </a:p>
      </xdr:txBody>
    </xdr:sp>
    <xdr:clientData/>
  </xdr:twoCellAnchor>
  <xdr:twoCellAnchor editAs="oneCell">
    <xdr:from>
      <xdr:col>6</xdr:col>
      <xdr:colOff>302417</xdr:colOff>
      <xdr:row>3</xdr:row>
      <xdr:rowOff>95250</xdr:rowOff>
    </xdr:from>
    <xdr:to>
      <xdr:col>6</xdr:col>
      <xdr:colOff>2021918</xdr:colOff>
      <xdr:row>4</xdr:row>
      <xdr:rowOff>979018</xdr:rowOff>
    </xdr:to>
    <xdr:pic>
      <xdr:nvPicPr>
        <xdr:cNvPr id="7" name="Picture 6" descr="Image">
          <a:extLst>
            <a:ext uri="{FF2B5EF4-FFF2-40B4-BE49-F238E27FC236}">
              <a16:creationId xmlns:a16="http://schemas.microsoft.com/office/drawing/2014/main" id="{0DA596A5-A4CC-A054-E5D4-E56695EF9961}"/>
            </a:ext>
          </a:extLst>
        </xdr:cNvPr>
        <xdr:cNvPicPr>
          <a:picLocks noChangeAspect="1"/>
        </xdr:cNvPicPr>
      </xdr:nvPicPr>
      <xdr:blipFill>
        <a:blip xmlns:r="http://schemas.openxmlformats.org/officeDocument/2006/relationships" r:embed="rId1"/>
        <a:stretch>
          <a:fillRect/>
        </a:stretch>
      </xdr:blipFill>
      <xdr:spPr>
        <a:xfrm>
          <a:off x="16006761" y="809625"/>
          <a:ext cx="1719501" cy="2324424"/>
        </a:xfrm>
        <a:prstGeom prst="rect">
          <a:avLst/>
        </a:prstGeom>
      </xdr:spPr>
    </xdr:pic>
    <xdr:clientData/>
  </xdr:twoCellAnchor>
</xdr:wsDr>
</file>

<file path=xl/drawings/drawing60.xml><?xml version="1.0" encoding="utf-8"?>
<xdr:wsDr xmlns:xdr="http://schemas.openxmlformats.org/drawingml/2006/spreadsheetDrawing" xmlns:a="http://schemas.openxmlformats.org/drawingml/2006/main">
  <xdr:twoCellAnchor editAs="oneCell">
    <xdr:from>
      <xdr:col>5</xdr:col>
      <xdr:colOff>773906</xdr:colOff>
      <xdr:row>3</xdr:row>
      <xdr:rowOff>59531</xdr:rowOff>
    </xdr:from>
    <xdr:to>
      <xdr:col>6</xdr:col>
      <xdr:colOff>2979374</xdr:colOff>
      <xdr:row>4</xdr:row>
      <xdr:rowOff>981405</xdr:rowOff>
    </xdr:to>
    <xdr:pic>
      <xdr:nvPicPr>
        <xdr:cNvPr id="2" name="Picture 1" descr="Image of riverside planters at City of London School&#10;">
          <a:extLst>
            <a:ext uri="{FF2B5EF4-FFF2-40B4-BE49-F238E27FC236}">
              <a16:creationId xmlns:a16="http://schemas.microsoft.com/office/drawing/2014/main" id="{F4BCDB77-B818-7C23-531D-AF05B26826AE}"/>
            </a:ext>
          </a:extLst>
        </xdr:cNvPr>
        <xdr:cNvPicPr>
          <a:picLocks noChangeAspect="1"/>
        </xdr:cNvPicPr>
      </xdr:nvPicPr>
      <xdr:blipFill>
        <a:blip xmlns:r="http://schemas.openxmlformats.org/officeDocument/2006/relationships" r:embed="rId1"/>
        <a:stretch>
          <a:fillRect/>
        </a:stretch>
      </xdr:blipFill>
      <xdr:spPr>
        <a:xfrm>
          <a:off x="15597187" y="773906"/>
          <a:ext cx="3086531" cy="2362530"/>
        </a:xfrm>
        <a:prstGeom prst="rect">
          <a:avLst/>
        </a:prstGeom>
      </xdr:spPr>
    </xdr:pic>
    <xdr:clientData/>
  </xdr:twoCellAnchor>
  <xdr:twoCellAnchor>
    <xdr:from>
      <xdr:col>4</xdr:col>
      <xdr:colOff>0</xdr:colOff>
      <xdr:row>3</xdr:row>
      <xdr:rowOff>11906</xdr:rowOff>
    </xdr:from>
    <xdr:to>
      <xdr:col>4</xdr:col>
      <xdr:colOff>3155156</xdr:colOff>
      <xdr:row>4</xdr:row>
      <xdr:rowOff>1012031</xdr:rowOff>
    </xdr:to>
    <xdr:sp macro="" textlink="">
      <xdr:nvSpPr>
        <xdr:cNvPr id="3" name="TextBox 2">
          <a:extLst>
            <a:ext uri="{FF2B5EF4-FFF2-40B4-BE49-F238E27FC236}">
              <a16:creationId xmlns:a16="http://schemas.microsoft.com/office/drawing/2014/main" id="{E6EFFD69-F9DE-2013-2DA8-228319988A92}"/>
            </a:ext>
          </a:extLst>
        </xdr:cNvPr>
        <xdr:cNvSpPr txBox="1"/>
      </xdr:nvSpPr>
      <xdr:spPr>
        <a:xfrm>
          <a:off x="11656219" y="726281"/>
          <a:ext cx="3155156" cy="244078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000" b="1"/>
            <a:t>Riverside Planters, City of London School</a:t>
          </a:r>
        </a:p>
        <a:p>
          <a:r>
            <a:rPr lang="en-GB" sz="1000"/>
            <a:t>The planters outside of the City of London School are located on the Thames riverside. The site is south-facing, warm, exposed and sunny. Plants in five beds were replaced with a range of drought resistant, 'dry garden'-type species, in a range of soils/substrates and mulches, and the artificial irrigation system was removed. Soil moisture sensors were installed to investigate which soils/substrates and mulches were best for survival of the plants. This scheme improves resilience to heat and drought and reduces water consumption.</a:t>
          </a:r>
        </a:p>
      </xdr:txBody>
    </xdr:sp>
    <xdr:clientData/>
  </xdr:twoCellAnchor>
</xdr:wsDr>
</file>

<file path=xl/drawings/drawing61.xml><?xml version="1.0" encoding="utf-8"?>
<xdr:wsDr xmlns:xdr="http://schemas.openxmlformats.org/drawingml/2006/spreadsheetDrawing" xmlns:a="http://schemas.openxmlformats.org/drawingml/2006/main">
  <xdr:twoCellAnchor editAs="oneCell">
    <xdr:from>
      <xdr:col>6</xdr:col>
      <xdr:colOff>309562</xdr:colOff>
      <xdr:row>3</xdr:row>
      <xdr:rowOff>11906</xdr:rowOff>
    </xdr:from>
    <xdr:to>
      <xdr:col>6</xdr:col>
      <xdr:colOff>2124327</xdr:colOff>
      <xdr:row>4</xdr:row>
      <xdr:rowOff>981411</xdr:rowOff>
    </xdr:to>
    <xdr:pic>
      <xdr:nvPicPr>
        <xdr:cNvPr id="2" name="Picture 1" descr="Image">
          <a:extLst>
            <a:ext uri="{FF2B5EF4-FFF2-40B4-BE49-F238E27FC236}">
              <a16:creationId xmlns:a16="http://schemas.microsoft.com/office/drawing/2014/main" id="{720A0E9E-BBB6-0348-290C-28DFC90AA31D}"/>
            </a:ext>
          </a:extLst>
        </xdr:cNvPr>
        <xdr:cNvPicPr>
          <a:picLocks noChangeAspect="1"/>
        </xdr:cNvPicPr>
      </xdr:nvPicPr>
      <xdr:blipFill>
        <a:blip xmlns:r="http://schemas.openxmlformats.org/officeDocument/2006/relationships" r:embed="rId1"/>
        <a:stretch>
          <a:fillRect/>
        </a:stretch>
      </xdr:blipFill>
      <xdr:spPr>
        <a:xfrm>
          <a:off x="16013906" y="726281"/>
          <a:ext cx="1810003" cy="2410161"/>
        </a:xfrm>
        <a:prstGeom prst="rect">
          <a:avLst/>
        </a:prstGeom>
      </xdr:spPr>
    </xdr:pic>
    <xdr:clientData/>
  </xdr:twoCellAnchor>
  <xdr:twoCellAnchor>
    <xdr:from>
      <xdr:col>3</xdr:col>
      <xdr:colOff>1012031</xdr:colOff>
      <xdr:row>3</xdr:row>
      <xdr:rowOff>0</xdr:rowOff>
    </xdr:from>
    <xdr:to>
      <xdr:col>4</xdr:col>
      <xdr:colOff>3143250</xdr:colOff>
      <xdr:row>4</xdr:row>
      <xdr:rowOff>1012031</xdr:rowOff>
    </xdr:to>
    <xdr:sp macro="" textlink="">
      <xdr:nvSpPr>
        <xdr:cNvPr id="3" name="TextBox 2">
          <a:extLst>
            <a:ext uri="{FF2B5EF4-FFF2-40B4-BE49-F238E27FC236}">
              <a16:creationId xmlns:a16="http://schemas.microsoft.com/office/drawing/2014/main" id="{81882C48-11F7-7F0D-75ED-F22DA5C17076}"/>
            </a:ext>
          </a:extLst>
        </xdr:cNvPr>
        <xdr:cNvSpPr txBox="1"/>
      </xdr:nvSpPr>
      <xdr:spPr>
        <a:xfrm>
          <a:off x="11644312" y="714375"/>
          <a:ext cx="3155157" cy="245268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000" b="1"/>
            <a:t>Beech Gardens, Barbican </a:t>
          </a:r>
        </a:p>
        <a:p>
          <a:r>
            <a:rPr lang="en-GB" sz="1000"/>
            <a:t>Designed by Nigel Dunnett, the design removed the existing irrigation system and introduced a  new substrate which formed the basis of the planting. The zinco beds are planted with a mix of drought tolerant perennial flowers and grasses as well as multi-stemmed trees. The result is a mixture of habitat types which supports a range of year round nectar/pollen sources, as well as habitat for birds and ground nesting opportunities for bees. </a:t>
          </a:r>
        </a:p>
      </xdr:txBody>
    </xdr:sp>
    <xdr:clientData/>
  </xdr:twoCellAnchor>
</xdr:wsDr>
</file>

<file path=xl/drawings/drawing62.xml><?xml version="1.0" encoding="utf-8"?>
<xdr:wsDr xmlns:xdr="http://schemas.openxmlformats.org/drawingml/2006/spreadsheetDrawing" xmlns:a="http://schemas.openxmlformats.org/drawingml/2006/main">
  <xdr:twoCellAnchor editAs="oneCell">
    <xdr:from>
      <xdr:col>5</xdr:col>
      <xdr:colOff>619125</xdr:colOff>
      <xdr:row>3</xdr:row>
      <xdr:rowOff>35719</xdr:rowOff>
    </xdr:from>
    <xdr:to>
      <xdr:col>6</xdr:col>
      <xdr:colOff>2953197</xdr:colOff>
      <xdr:row>4</xdr:row>
      <xdr:rowOff>1000460</xdr:rowOff>
    </xdr:to>
    <xdr:pic>
      <xdr:nvPicPr>
        <xdr:cNvPr id="2" name="Picture 1" descr="Picture of Golden Lane Estate allotments, City of London ">
          <a:extLst>
            <a:ext uri="{FF2B5EF4-FFF2-40B4-BE49-F238E27FC236}">
              <a16:creationId xmlns:a16="http://schemas.microsoft.com/office/drawing/2014/main" id="{A229F735-DD4D-F23F-5C8B-136C3275EC34}"/>
            </a:ext>
          </a:extLst>
        </xdr:cNvPr>
        <xdr:cNvPicPr>
          <a:picLocks noChangeAspect="1"/>
        </xdr:cNvPicPr>
      </xdr:nvPicPr>
      <xdr:blipFill>
        <a:blip xmlns:r="http://schemas.openxmlformats.org/officeDocument/2006/relationships" r:embed="rId1"/>
        <a:stretch>
          <a:fillRect/>
        </a:stretch>
      </xdr:blipFill>
      <xdr:spPr>
        <a:xfrm>
          <a:off x="15442406" y="750094"/>
          <a:ext cx="3210373" cy="2400635"/>
        </a:xfrm>
        <a:prstGeom prst="rect">
          <a:avLst/>
        </a:prstGeom>
      </xdr:spPr>
    </xdr:pic>
    <xdr:clientData/>
  </xdr:twoCellAnchor>
  <xdr:twoCellAnchor>
    <xdr:from>
      <xdr:col>4</xdr:col>
      <xdr:colOff>11906</xdr:colOff>
      <xdr:row>3</xdr:row>
      <xdr:rowOff>0</xdr:rowOff>
    </xdr:from>
    <xdr:to>
      <xdr:col>5</xdr:col>
      <xdr:colOff>0</xdr:colOff>
      <xdr:row>5</xdr:row>
      <xdr:rowOff>0</xdr:rowOff>
    </xdr:to>
    <xdr:sp macro="" textlink="">
      <xdr:nvSpPr>
        <xdr:cNvPr id="3" name="TextBox 2">
          <a:extLst>
            <a:ext uri="{FF2B5EF4-FFF2-40B4-BE49-F238E27FC236}">
              <a16:creationId xmlns:a16="http://schemas.microsoft.com/office/drawing/2014/main" id="{AF1EACD1-E6CB-76CD-4FD2-BCD1C6856CA5}"/>
            </a:ext>
          </a:extLst>
        </xdr:cNvPr>
        <xdr:cNvSpPr txBox="1"/>
      </xdr:nvSpPr>
      <xdr:spPr>
        <a:xfrm>
          <a:off x="11668125" y="714375"/>
          <a:ext cx="3155156" cy="246459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000" b="1"/>
            <a:t>Golden Lane Estate allotments, City of London</a:t>
          </a:r>
        </a:p>
        <a:p>
          <a:r>
            <a:rPr lang="en-GB" sz="1000"/>
            <a:t>The Golden Lane Estate allotments began as a food-growing project in 2010 on the unused site of the former nursery playground. Thanks to an award from the Tesco ‘Bags of Help’ scheme, builders bags housing plants were replaced with 42 solid wooden boxes in 2016. Members can rent a 1m x 1m box for a year to grow fruit and vegetables and share plants, seeds, produce, experience and knowledge with each other.</a:t>
          </a:r>
        </a:p>
      </xdr:txBody>
    </xdr:sp>
    <xdr:clientData/>
  </xdr:twoCellAnchor>
</xdr:wsDr>
</file>

<file path=xl/drawings/drawing63.xml><?xml version="1.0" encoding="utf-8"?>
<xdr:wsDr xmlns:xdr="http://schemas.openxmlformats.org/drawingml/2006/spreadsheetDrawing" xmlns:a="http://schemas.openxmlformats.org/drawingml/2006/main">
  <xdr:twoCellAnchor editAs="oneCell">
    <xdr:from>
      <xdr:col>5</xdr:col>
      <xdr:colOff>619125</xdr:colOff>
      <xdr:row>3</xdr:row>
      <xdr:rowOff>47625</xdr:rowOff>
    </xdr:from>
    <xdr:to>
      <xdr:col>6</xdr:col>
      <xdr:colOff>2943671</xdr:colOff>
      <xdr:row>4</xdr:row>
      <xdr:rowOff>979025</xdr:rowOff>
    </xdr:to>
    <xdr:pic>
      <xdr:nvPicPr>
        <xdr:cNvPr id="2" name="Picture 1" descr="Image of kitchen garden at 1 Angel Lane, City of London">
          <a:extLst>
            <a:ext uri="{FF2B5EF4-FFF2-40B4-BE49-F238E27FC236}">
              <a16:creationId xmlns:a16="http://schemas.microsoft.com/office/drawing/2014/main" id="{070F185C-809E-D0A6-3815-B0624728A387}"/>
            </a:ext>
          </a:extLst>
        </xdr:cNvPr>
        <xdr:cNvPicPr>
          <a:picLocks noChangeAspect="1"/>
        </xdr:cNvPicPr>
      </xdr:nvPicPr>
      <xdr:blipFill>
        <a:blip xmlns:r="http://schemas.openxmlformats.org/officeDocument/2006/relationships" r:embed="rId1"/>
        <a:stretch>
          <a:fillRect/>
        </a:stretch>
      </xdr:blipFill>
      <xdr:spPr>
        <a:xfrm>
          <a:off x="15442406" y="762000"/>
          <a:ext cx="3200847" cy="2372056"/>
        </a:xfrm>
        <a:prstGeom prst="rect">
          <a:avLst/>
        </a:prstGeom>
      </xdr:spPr>
    </xdr:pic>
    <xdr:clientData/>
  </xdr:twoCellAnchor>
  <xdr:twoCellAnchor>
    <xdr:from>
      <xdr:col>4</xdr:col>
      <xdr:colOff>11906</xdr:colOff>
      <xdr:row>3</xdr:row>
      <xdr:rowOff>23812</xdr:rowOff>
    </xdr:from>
    <xdr:to>
      <xdr:col>5</xdr:col>
      <xdr:colOff>11906</xdr:colOff>
      <xdr:row>5</xdr:row>
      <xdr:rowOff>0</xdr:rowOff>
    </xdr:to>
    <xdr:sp macro="" textlink="">
      <xdr:nvSpPr>
        <xdr:cNvPr id="3" name="TextBox 2">
          <a:extLst>
            <a:ext uri="{FF2B5EF4-FFF2-40B4-BE49-F238E27FC236}">
              <a16:creationId xmlns:a16="http://schemas.microsoft.com/office/drawing/2014/main" id="{5C41E788-694C-72A1-2E14-CC0F6F69EA05}"/>
            </a:ext>
          </a:extLst>
        </xdr:cNvPr>
        <xdr:cNvSpPr txBox="1"/>
      </xdr:nvSpPr>
      <xdr:spPr>
        <a:xfrm>
          <a:off x="11668125" y="738187"/>
          <a:ext cx="3167062" cy="244078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000" b="1"/>
            <a:t>1 Angel Lane, City of London</a:t>
          </a:r>
        </a:p>
        <a:p>
          <a:r>
            <a:rPr lang="en-GB" sz="1000"/>
            <a:t>A kitchen garden is located on the roof of 1 Angel Lane, occupied by Japanese financial services firm Nomura. It was created in 2011, a year after Nomura occupied Angel Lane, and is now fully established. A variety of different vegetables, herbs and edible flowers are grown, some of which are used in client fine dining rooms.</a:t>
          </a:r>
        </a:p>
      </xdr:txBody>
    </xdr:sp>
    <xdr:clientData/>
  </xdr:twoCellAnchor>
</xdr:wsDr>
</file>

<file path=xl/drawings/drawing64.xml><?xml version="1.0" encoding="utf-8"?>
<xdr:wsDr xmlns:xdr="http://schemas.openxmlformats.org/drawingml/2006/spreadsheetDrawing" xmlns:a="http://schemas.openxmlformats.org/drawingml/2006/main">
  <xdr:twoCellAnchor editAs="oneCell">
    <xdr:from>
      <xdr:col>6</xdr:col>
      <xdr:colOff>35718</xdr:colOff>
      <xdr:row>3</xdr:row>
      <xdr:rowOff>83343</xdr:rowOff>
    </xdr:from>
    <xdr:to>
      <xdr:col>6</xdr:col>
      <xdr:colOff>2731669</xdr:colOff>
      <xdr:row>4</xdr:row>
      <xdr:rowOff>943294</xdr:rowOff>
    </xdr:to>
    <xdr:pic>
      <xdr:nvPicPr>
        <xdr:cNvPr id="2" name="Picture 1" descr="Image of Bloomberg Mithraeum, SPACE">
          <a:extLst>
            <a:ext uri="{FF2B5EF4-FFF2-40B4-BE49-F238E27FC236}">
              <a16:creationId xmlns:a16="http://schemas.microsoft.com/office/drawing/2014/main" id="{260975BF-3F76-16A4-7AD0-B758CC93B42D}"/>
            </a:ext>
          </a:extLst>
        </xdr:cNvPr>
        <xdr:cNvPicPr>
          <a:picLocks noChangeAspect="1"/>
        </xdr:cNvPicPr>
      </xdr:nvPicPr>
      <xdr:blipFill>
        <a:blip xmlns:r="http://schemas.openxmlformats.org/officeDocument/2006/relationships" r:embed="rId1"/>
        <a:stretch>
          <a:fillRect/>
        </a:stretch>
      </xdr:blipFill>
      <xdr:spPr>
        <a:xfrm>
          <a:off x="15740062" y="797718"/>
          <a:ext cx="2695951" cy="2295845"/>
        </a:xfrm>
        <a:prstGeom prst="rect">
          <a:avLst/>
        </a:prstGeom>
      </xdr:spPr>
    </xdr:pic>
    <xdr:clientData/>
  </xdr:twoCellAnchor>
  <xdr:twoCellAnchor>
    <xdr:from>
      <xdr:col>4</xdr:col>
      <xdr:colOff>0</xdr:colOff>
      <xdr:row>3</xdr:row>
      <xdr:rowOff>0</xdr:rowOff>
    </xdr:from>
    <xdr:to>
      <xdr:col>4</xdr:col>
      <xdr:colOff>3155156</xdr:colOff>
      <xdr:row>4</xdr:row>
      <xdr:rowOff>1012031</xdr:rowOff>
    </xdr:to>
    <xdr:sp macro="" textlink="">
      <xdr:nvSpPr>
        <xdr:cNvPr id="3" name="TextBox 2">
          <a:extLst>
            <a:ext uri="{FF2B5EF4-FFF2-40B4-BE49-F238E27FC236}">
              <a16:creationId xmlns:a16="http://schemas.microsoft.com/office/drawing/2014/main" id="{5D860B4A-1B54-268E-1100-A699B01442F6}"/>
            </a:ext>
          </a:extLst>
        </xdr:cNvPr>
        <xdr:cNvSpPr txBox="1"/>
      </xdr:nvSpPr>
      <xdr:spPr>
        <a:xfrm>
          <a:off x="11656219" y="714375"/>
          <a:ext cx="3155156" cy="245268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000" b="1"/>
            <a:t>Bloomberg Mithraeum SPACE</a:t>
          </a:r>
        </a:p>
        <a:p>
          <a:r>
            <a:rPr lang="en-GB" sz="1000"/>
            <a:t>The archaeological remains of a temple dedicated to the Roman god Mithras were discovered in the 1950s and are now on display at Bloomberg's European headquarters. The Mithraeum SPACE is dedicated as a Tier 2 cool space on the GLA's Cool Spaces map, with toilets and drinking water available on-site.</a:t>
          </a:r>
        </a:p>
      </xdr:txBody>
    </xdr:sp>
    <xdr:clientData/>
  </xdr:twoCellAnchor>
</xdr:wsDr>
</file>

<file path=xl/drawings/drawing65.xml><?xml version="1.0" encoding="utf-8"?>
<xdr:wsDr xmlns:xdr="http://schemas.openxmlformats.org/drawingml/2006/spreadsheetDrawing" xmlns:a="http://schemas.openxmlformats.org/drawingml/2006/main">
  <xdr:twoCellAnchor editAs="oneCell">
    <xdr:from>
      <xdr:col>5</xdr:col>
      <xdr:colOff>488157</xdr:colOff>
      <xdr:row>3</xdr:row>
      <xdr:rowOff>71438</xdr:rowOff>
    </xdr:from>
    <xdr:to>
      <xdr:col>6</xdr:col>
      <xdr:colOff>3093731</xdr:colOff>
      <xdr:row>4</xdr:row>
      <xdr:rowOff>1007600</xdr:rowOff>
    </xdr:to>
    <xdr:pic>
      <xdr:nvPicPr>
        <xdr:cNvPr id="2" name="Picture 1" descr="Image">
          <a:extLst>
            <a:ext uri="{FF2B5EF4-FFF2-40B4-BE49-F238E27FC236}">
              <a16:creationId xmlns:a16="http://schemas.microsoft.com/office/drawing/2014/main" id="{9B3BDF32-2FE0-C8AE-2722-5F4E9C0291CF}"/>
            </a:ext>
          </a:extLst>
        </xdr:cNvPr>
        <xdr:cNvPicPr>
          <a:picLocks noChangeAspect="1"/>
        </xdr:cNvPicPr>
      </xdr:nvPicPr>
      <xdr:blipFill>
        <a:blip xmlns:r="http://schemas.openxmlformats.org/officeDocument/2006/relationships" r:embed="rId1"/>
        <a:stretch>
          <a:fillRect/>
        </a:stretch>
      </xdr:blipFill>
      <xdr:spPr>
        <a:xfrm>
          <a:off x="15311438" y="785813"/>
          <a:ext cx="3486637" cy="2372056"/>
        </a:xfrm>
        <a:prstGeom prst="rect">
          <a:avLst/>
        </a:prstGeom>
      </xdr:spPr>
    </xdr:pic>
    <xdr:clientData/>
  </xdr:twoCellAnchor>
  <xdr:twoCellAnchor>
    <xdr:from>
      <xdr:col>3</xdr:col>
      <xdr:colOff>1012031</xdr:colOff>
      <xdr:row>3</xdr:row>
      <xdr:rowOff>0</xdr:rowOff>
    </xdr:from>
    <xdr:to>
      <xdr:col>5</xdr:col>
      <xdr:colOff>11906</xdr:colOff>
      <xdr:row>5</xdr:row>
      <xdr:rowOff>0</xdr:rowOff>
    </xdr:to>
    <xdr:sp macro="" textlink="">
      <xdr:nvSpPr>
        <xdr:cNvPr id="3" name="TextBox 2">
          <a:extLst>
            <a:ext uri="{FF2B5EF4-FFF2-40B4-BE49-F238E27FC236}">
              <a16:creationId xmlns:a16="http://schemas.microsoft.com/office/drawing/2014/main" id="{BC168501-3541-783B-CA80-69F55B4E680D}"/>
            </a:ext>
          </a:extLst>
        </xdr:cNvPr>
        <xdr:cNvSpPr txBox="1"/>
      </xdr:nvSpPr>
      <xdr:spPr>
        <a:xfrm>
          <a:off x="11644312" y="714375"/>
          <a:ext cx="3190875" cy="246459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000" b="1"/>
            <a:t>City of London libraries</a:t>
          </a:r>
        </a:p>
        <a:p>
          <a:r>
            <a:rPr lang="en-GB" sz="1000"/>
            <a:t>Libraries in the City of London are designated as publicly accessible cool spaces during heatwaves and periods of warm weather.</a:t>
          </a:r>
        </a:p>
      </xdr:txBody>
    </xdr:sp>
    <xdr:clientData/>
  </xdr:twoCellAnchor>
</xdr:wsDr>
</file>

<file path=xl/drawings/drawing66.xml><?xml version="1.0" encoding="utf-8"?>
<xdr:wsDr xmlns:xdr="http://schemas.openxmlformats.org/drawingml/2006/spreadsheetDrawing" xmlns:a="http://schemas.openxmlformats.org/drawingml/2006/main">
  <xdr:twoCellAnchor editAs="oneCell">
    <xdr:from>
      <xdr:col>6</xdr:col>
      <xdr:colOff>226219</xdr:colOff>
      <xdr:row>3</xdr:row>
      <xdr:rowOff>47625</xdr:rowOff>
    </xdr:from>
    <xdr:to>
      <xdr:col>6</xdr:col>
      <xdr:colOff>2322011</xdr:colOff>
      <xdr:row>5</xdr:row>
      <xdr:rowOff>17007</xdr:rowOff>
    </xdr:to>
    <xdr:pic>
      <xdr:nvPicPr>
        <xdr:cNvPr id="2" name="Picture 1" descr="Picture of bare ground patches on green roof at 1 Angel Lane, City of London">
          <a:extLst>
            <a:ext uri="{FF2B5EF4-FFF2-40B4-BE49-F238E27FC236}">
              <a16:creationId xmlns:a16="http://schemas.microsoft.com/office/drawing/2014/main" id="{6121E558-E388-77A3-C289-C797AEA39FFB}"/>
            </a:ext>
          </a:extLst>
        </xdr:cNvPr>
        <xdr:cNvPicPr>
          <a:picLocks noChangeAspect="1"/>
        </xdr:cNvPicPr>
      </xdr:nvPicPr>
      <xdr:blipFill>
        <a:blip xmlns:r="http://schemas.openxmlformats.org/officeDocument/2006/relationships" r:embed="rId1"/>
        <a:stretch>
          <a:fillRect/>
        </a:stretch>
      </xdr:blipFill>
      <xdr:spPr>
        <a:xfrm>
          <a:off x="15930563" y="762000"/>
          <a:ext cx="2095792" cy="2429214"/>
        </a:xfrm>
        <a:prstGeom prst="rect">
          <a:avLst/>
        </a:prstGeom>
      </xdr:spPr>
    </xdr:pic>
    <xdr:clientData/>
  </xdr:twoCellAnchor>
  <xdr:twoCellAnchor>
    <xdr:from>
      <xdr:col>4</xdr:col>
      <xdr:colOff>11906</xdr:colOff>
      <xdr:row>3</xdr:row>
      <xdr:rowOff>0</xdr:rowOff>
    </xdr:from>
    <xdr:to>
      <xdr:col>4</xdr:col>
      <xdr:colOff>3155156</xdr:colOff>
      <xdr:row>4</xdr:row>
      <xdr:rowOff>1012031</xdr:rowOff>
    </xdr:to>
    <xdr:sp macro="" textlink="">
      <xdr:nvSpPr>
        <xdr:cNvPr id="3" name="TextBox 2">
          <a:extLst>
            <a:ext uri="{FF2B5EF4-FFF2-40B4-BE49-F238E27FC236}">
              <a16:creationId xmlns:a16="http://schemas.microsoft.com/office/drawing/2014/main" id="{3F3AE5F0-97E8-8A91-5B2D-51677DFA91FE}"/>
            </a:ext>
          </a:extLst>
        </xdr:cNvPr>
        <xdr:cNvSpPr txBox="1"/>
      </xdr:nvSpPr>
      <xdr:spPr>
        <a:xfrm>
          <a:off x="11668125" y="714375"/>
          <a:ext cx="3143250" cy="245268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000" b="1"/>
            <a:t>1 Angel Lane, City of London</a:t>
          </a:r>
        </a:p>
        <a:p>
          <a:r>
            <a:rPr lang="en-GB" sz="1000"/>
            <a:t>There are several innovative ways that the ecologist tasked with managing Nomura's biodiverse roof has increase biodiversity value. This includes a variety of bare ground patches using a range of substrates and contouring, several standing water sources ranging in depth for hoverfly reproduction and a range of plants that have been included for their value to biodiversity, climate resilience or habitat structure. </a:t>
          </a:r>
        </a:p>
      </xdr:txBody>
    </xdr:sp>
    <xdr:clientData/>
  </xdr:twoCellAnchor>
</xdr:wsDr>
</file>

<file path=xl/drawings/drawing67.xml><?xml version="1.0" encoding="utf-8"?>
<xdr:wsDr xmlns:xdr="http://schemas.openxmlformats.org/drawingml/2006/spreadsheetDrawing" xmlns:a="http://schemas.openxmlformats.org/drawingml/2006/main">
  <xdr:twoCellAnchor editAs="oneCell">
    <xdr:from>
      <xdr:col>5</xdr:col>
      <xdr:colOff>583406</xdr:colOff>
      <xdr:row>3</xdr:row>
      <xdr:rowOff>59531</xdr:rowOff>
    </xdr:from>
    <xdr:to>
      <xdr:col>6</xdr:col>
      <xdr:colOff>2750768</xdr:colOff>
      <xdr:row>4</xdr:row>
      <xdr:rowOff>924247</xdr:rowOff>
    </xdr:to>
    <xdr:pic>
      <xdr:nvPicPr>
        <xdr:cNvPr id="2" name="Picture 1" descr="Picture of brick planters at Jubilee Gardens&#10;">
          <a:extLst>
            <a:ext uri="{FF2B5EF4-FFF2-40B4-BE49-F238E27FC236}">
              <a16:creationId xmlns:a16="http://schemas.microsoft.com/office/drawing/2014/main" id="{1C9E6734-8C5C-25F9-ADB7-92FCE2C4960C}"/>
            </a:ext>
          </a:extLst>
        </xdr:cNvPr>
        <xdr:cNvPicPr>
          <a:picLocks noChangeAspect="1"/>
        </xdr:cNvPicPr>
      </xdr:nvPicPr>
      <xdr:blipFill>
        <a:blip xmlns:r="http://schemas.openxmlformats.org/officeDocument/2006/relationships" r:embed="rId1"/>
        <a:stretch>
          <a:fillRect/>
        </a:stretch>
      </xdr:blipFill>
      <xdr:spPr>
        <a:xfrm>
          <a:off x="15406687" y="773906"/>
          <a:ext cx="3048425" cy="2305372"/>
        </a:xfrm>
        <a:prstGeom prst="rect">
          <a:avLst/>
        </a:prstGeom>
      </xdr:spPr>
    </xdr:pic>
    <xdr:clientData/>
  </xdr:twoCellAnchor>
  <xdr:twoCellAnchor>
    <xdr:from>
      <xdr:col>4</xdr:col>
      <xdr:colOff>0</xdr:colOff>
      <xdr:row>3</xdr:row>
      <xdr:rowOff>23812</xdr:rowOff>
    </xdr:from>
    <xdr:to>
      <xdr:col>4</xdr:col>
      <xdr:colOff>3155156</xdr:colOff>
      <xdr:row>4</xdr:row>
      <xdr:rowOff>1012031</xdr:rowOff>
    </xdr:to>
    <xdr:sp macro="" textlink="">
      <xdr:nvSpPr>
        <xdr:cNvPr id="3" name="TextBox 2">
          <a:extLst>
            <a:ext uri="{FF2B5EF4-FFF2-40B4-BE49-F238E27FC236}">
              <a16:creationId xmlns:a16="http://schemas.microsoft.com/office/drawing/2014/main" id="{36F15046-D11C-A57B-562C-1D0B76B2F4FF}"/>
            </a:ext>
          </a:extLst>
        </xdr:cNvPr>
        <xdr:cNvSpPr txBox="1"/>
      </xdr:nvSpPr>
      <xdr:spPr>
        <a:xfrm>
          <a:off x="11656219" y="738187"/>
          <a:ext cx="3155156" cy="24288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000" b="1"/>
            <a:t>Jubilee Gardens. </a:t>
          </a:r>
        </a:p>
        <a:p>
          <a:r>
            <a:rPr lang="en-GB" sz="1000"/>
            <a:t>The gardens are due to be redeveloped as part of the Cool Streets and Greening Programme. The previous scheme consists of a number of raised brick planters. Ahead of new works the soil within these planters was tested and found to be in an improvable state. This has meant that most of the soil will be retained on site whilst being improved with conditioners as necessary.</a:t>
          </a:r>
        </a:p>
      </xdr:txBody>
    </xdr:sp>
    <xdr:clientData/>
  </xdr:twoCellAnchor>
</xdr:wsDr>
</file>

<file path=xl/drawings/drawing68.xml><?xml version="1.0" encoding="utf-8"?>
<xdr:wsDr xmlns:xdr="http://schemas.openxmlformats.org/drawingml/2006/spreadsheetDrawing" xmlns:a="http://schemas.openxmlformats.org/drawingml/2006/main">
  <xdr:twoCellAnchor editAs="oneCell">
    <xdr:from>
      <xdr:col>5</xdr:col>
      <xdr:colOff>690563</xdr:colOff>
      <xdr:row>3</xdr:row>
      <xdr:rowOff>119062</xdr:rowOff>
    </xdr:from>
    <xdr:to>
      <xdr:col>6</xdr:col>
      <xdr:colOff>2762250</xdr:colOff>
      <xdr:row>4</xdr:row>
      <xdr:rowOff>892969</xdr:rowOff>
    </xdr:to>
    <xdr:pic>
      <xdr:nvPicPr>
        <xdr:cNvPr id="2" name="Picture 1" descr="Picture of Finsbury Circus Garden">
          <a:extLst>
            <a:ext uri="{FF2B5EF4-FFF2-40B4-BE49-F238E27FC236}">
              <a16:creationId xmlns:a16="http://schemas.microsoft.com/office/drawing/2014/main" id="{27BADDD6-5781-DC75-59A1-71D6E1528596}"/>
            </a:ext>
          </a:extLst>
        </xdr:cNvPr>
        <xdr:cNvPicPr>
          <a:picLocks noChangeAspect="1"/>
        </xdr:cNvPicPr>
      </xdr:nvPicPr>
      <xdr:blipFill>
        <a:blip xmlns:r="http://schemas.openxmlformats.org/officeDocument/2006/relationships" r:embed="rId1"/>
        <a:stretch>
          <a:fillRect/>
        </a:stretch>
      </xdr:blipFill>
      <xdr:spPr>
        <a:xfrm>
          <a:off x="15513844" y="833437"/>
          <a:ext cx="2952750" cy="2214563"/>
        </a:xfrm>
        <a:prstGeom prst="rect">
          <a:avLst/>
        </a:prstGeom>
      </xdr:spPr>
    </xdr:pic>
    <xdr:clientData/>
  </xdr:twoCellAnchor>
  <xdr:twoCellAnchor>
    <xdr:from>
      <xdr:col>4</xdr:col>
      <xdr:colOff>16564</xdr:colOff>
      <xdr:row>3</xdr:row>
      <xdr:rowOff>11906</xdr:rowOff>
    </xdr:from>
    <xdr:to>
      <xdr:col>4</xdr:col>
      <xdr:colOff>3155155</xdr:colOff>
      <xdr:row>4</xdr:row>
      <xdr:rowOff>932414</xdr:rowOff>
    </xdr:to>
    <xdr:sp macro="" textlink="">
      <xdr:nvSpPr>
        <xdr:cNvPr id="3" name="TextBox 2">
          <a:extLst>
            <a:ext uri="{FF2B5EF4-FFF2-40B4-BE49-F238E27FC236}">
              <a16:creationId xmlns:a16="http://schemas.microsoft.com/office/drawing/2014/main" id="{FAF22567-D761-5F02-499E-CD9EADBA4775}"/>
            </a:ext>
          </a:extLst>
        </xdr:cNvPr>
        <xdr:cNvSpPr txBox="1"/>
      </xdr:nvSpPr>
      <xdr:spPr>
        <a:xfrm>
          <a:off x="11661912" y="732493"/>
          <a:ext cx="3138591" cy="236168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000" b="1"/>
            <a:t>Finsbury Circus Garden</a:t>
          </a:r>
        </a:p>
        <a:p>
          <a:r>
            <a:rPr lang="en-GB" sz="1000"/>
            <a:t>The garden at Finsbury Circus can claim to be the oldest old formal park in London. After many years with part of the garden being using as a Crossrail site it is to be restored to a new design. A significant aspect will be the lawn which is well used by City workers in the summer. Lawn drainage is being proposed which will connect into a new sustainable drainage system. This will enable to lawn to be used for longer whilst slowing water enabling more of it to be used by the planting on site.</a:t>
          </a:r>
        </a:p>
      </xdr:txBody>
    </xdr:sp>
    <xdr:clientData/>
  </xdr:twoCellAnchor>
</xdr:wsDr>
</file>

<file path=xl/drawings/drawing69.xml><?xml version="1.0" encoding="utf-8"?>
<xdr:wsDr xmlns:xdr="http://schemas.openxmlformats.org/drawingml/2006/spreadsheetDrawing" xmlns:a="http://schemas.openxmlformats.org/drawingml/2006/main">
  <xdr:twoCellAnchor editAs="oneCell">
    <xdr:from>
      <xdr:col>5</xdr:col>
      <xdr:colOff>619125</xdr:colOff>
      <xdr:row>3</xdr:row>
      <xdr:rowOff>23813</xdr:rowOff>
    </xdr:from>
    <xdr:to>
      <xdr:col>6</xdr:col>
      <xdr:colOff>2953197</xdr:colOff>
      <xdr:row>4</xdr:row>
      <xdr:rowOff>1017134</xdr:rowOff>
    </xdr:to>
    <xdr:pic>
      <xdr:nvPicPr>
        <xdr:cNvPr id="2" name="Picture 1" descr="Image">
          <a:extLst>
            <a:ext uri="{FF2B5EF4-FFF2-40B4-BE49-F238E27FC236}">
              <a16:creationId xmlns:a16="http://schemas.microsoft.com/office/drawing/2014/main" id="{64B5A712-DD81-98C5-7BAF-53D75BCF169F}"/>
            </a:ext>
          </a:extLst>
        </xdr:cNvPr>
        <xdr:cNvPicPr>
          <a:picLocks noChangeAspect="1"/>
        </xdr:cNvPicPr>
      </xdr:nvPicPr>
      <xdr:blipFill>
        <a:blip xmlns:r="http://schemas.openxmlformats.org/officeDocument/2006/relationships" r:embed="rId1"/>
        <a:stretch>
          <a:fillRect/>
        </a:stretch>
      </xdr:blipFill>
      <xdr:spPr>
        <a:xfrm>
          <a:off x="15442406" y="738188"/>
          <a:ext cx="3210373" cy="2438740"/>
        </a:xfrm>
        <a:prstGeom prst="rect">
          <a:avLst/>
        </a:prstGeom>
      </xdr:spPr>
    </xdr:pic>
    <xdr:clientData/>
  </xdr:twoCellAnchor>
  <xdr:twoCellAnchor>
    <xdr:from>
      <xdr:col>4</xdr:col>
      <xdr:colOff>0</xdr:colOff>
      <xdr:row>3</xdr:row>
      <xdr:rowOff>23812</xdr:rowOff>
    </xdr:from>
    <xdr:to>
      <xdr:col>5</xdr:col>
      <xdr:colOff>0</xdr:colOff>
      <xdr:row>4</xdr:row>
      <xdr:rowOff>1000125</xdr:rowOff>
    </xdr:to>
    <xdr:sp macro="" textlink="">
      <xdr:nvSpPr>
        <xdr:cNvPr id="3" name="TextBox 2">
          <a:extLst>
            <a:ext uri="{FF2B5EF4-FFF2-40B4-BE49-F238E27FC236}">
              <a16:creationId xmlns:a16="http://schemas.microsoft.com/office/drawing/2014/main" id="{765C61C1-A3C9-984E-89F9-1092297FBCC6}"/>
            </a:ext>
          </a:extLst>
        </xdr:cNvPr>
        <xdr:cNvSpPr txBox="1"/>
      </xdr:nvSpPr>
      <xdr:spPr>
        <a:xfrm>
          <a:off x="11656219" y="738187"/>
          <a:ext cx="3167062" cy="241696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000" b="1"/>
            <a:t>Pocket Forest, Kensington and Chelsea</a:t>
          </a:r>
        </a:p>
        <a:p>
          <a:r>
            <a:rPr lang="en-GB" sz="1000"/>
            <a:t>The 'Pocket Forest' created by the SUGI project covers 240 square metres. It contained 630 trees from whip to standard and comprised of 77 native species. Native herbaceous plants were included that were typically found in the forest environment. To maximise the space and planting potential the soil was built up to allow the establishment of larger trees. </a:t>
          </a: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5</xdr:col>
      <xdr:colOff>323849</xdr:colOff>
      <xdr:row>3</xdr:row>
      <xdr:rowOff>19049</xdr:rowOff>
    </xdr:from>
    <xdr:to>
      <xdr:col>6</xdr:col>
      <xdr:colOff>3302794</xdr:colOff>
      <xdr:row>4</xdr:row>
      <xdr:rowOff>1153878</xdr:rowOff>
    </xdr:to>
    <xdr:pic>
      <xdr:nvPicPr>
        <xdr:cNvPr id="2" name="Picture 1" descr="Picture of New Change Garden">
          <a:extLst>
            <a:ext uri="{FF2B5EF4-FFF2-40B4-BE49-F238E27FC236}">
              <a16:creationId xmlns:a16="http://schemas.microsoft.com/office/drawing/2014/main" id="{A8FD46FA-C2D4-25F4-AFBF-6B4071973DF9}"/>
            </a:ext>
          </a:extLst>
        </xdr:cNvPr>
        <xdr:cNvPicPr>
          <a:picLocks noChangeAspect="1"/>
        </xdr:cNvPicPr>
      </xdr:nvPicPr>
      <xdr:blipFill>
        <a:blip xmlns:r="http://schemas.openxmlformats.org/officeDocument/2006/relationships" r:embed="rId1"/>
        <a:stretch>
          <a:fillRect/>
        </a:stretch>
      </xdr:blipFill>
      <xdr:spPr>
        <a:xfrm>
          <a:off x="15135224" y="733424"/>
          <a:ext cx="3855245" cy="2573104"/>
        </a:xfrm>
        <a:prstGeom prst="rect">
          <a:avLst/>
        </a:prstGeom>
      </xdr:spPr>
    </xdr:pic>
    <xdr:clientData/>
  </xdr:twoCellAnchor>
  <xdr:twoCellAnchor>
    <xdr:from>
      <xdr:col>4</xdr:col>
      <xdr:colOff>0</xdr:colOff>
      <xdr:row>3</xdr:row>
      <xdr:rowOff>11906</xdr:rowOff>
    </xdr:from>
    <xdr:to>
      <xdr:col>4</xdr:col>
      <xdr:colOff>3155156</xdr:colOff>
      <xdr:row>4</xdr:row>
      <xdr:rowOff>1154906</xdr:rowOff>
    </xdr:to>
    <xdr:sp macro="" textlink="">
      <xdr:nvSpPr>
        <xdr:cNvPr id="5" name="TextBox 4">
          <a:extLst>
            <a:ext uri="{FF2B5EF4-FFF2-40B4-BE49-F238E27FC236}">
              <a16:creationId xmlns:a16="http://schemas.microsoft.com/office/drawing/2014/main" id="{ECFB3EB3-BE06-4C79-9B53-4182B95B24C9}"/>
            </a:ext>
          </a:extLst>
        </xdr:cNvPr>
        <xdr:cNvSpPr txBox="1"/>
      </xdr:nvSpPr>
      <xdr:spPr>
        <a:xfrm>
          <a:off x="11656219" y="726281"/>
          <a:ext cx="3155156" cy="258365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900" b="1">
              <a:solidFill>
                <a:sysClr val="windowText" lastClr="000000"/>
              </a:solidFill>
              <a:latin typeface="+mn-lt"/>
            </a:rPr>
            <a:t>New Change Garden</a:t>
          </a:r>
        </a:p>
        <a:p>
          <a:r>
            <a:rPr lang="en-GB" sz="900" b="0">
              <a:solidFill>
                <a:sysClr val="windowText" lastClr="000000"/>
              </a:solidFill>
              <a:latin typeface="+mn-lt"/>
            </a:rPr>
            <a:t>The previously sunken garden at the junction of New Change and Cheapsie was dominated by two mature beech trees which provide significant shade at this busy spot. The redesigned public realm has replaced impermeable surfaces with permeable ones that will provide more water into the ground. This will improve the growing conditions for the trees which have been dependant on irrigation.</a:t>
          </a:r>
        </a:p>
        <a:p>
          <a:endParaRPr lang="en-GB" sz="900" b="0">
            <a:solidFill>
              <a:sysClr val="windowText" lastClr="000000"/>
            </a:solidFill>
            <a:latin typeface="+mn-lt"/>
          </a:endParaRPr>
        </a:p>
        <a:p>
          <a:r>
            <a:rPr lang="en-GB" sz="900" b="0">
              <a:solidFill>
                <a:sysClr val="windowText" lastClr="000000"/>
              </a:solidFill>
              <a:latin typeface="+mn-lt"/>
            </a:rPr>
            <a:t>The design had to be adjusted during implementation to protect the root systems.</a:t>
          </a:r>
        </a:p>
      </xdr:txBody>
    </xdr:sp>
    <xdr:clientData/>
  </xdr:twoCellAnchor>
  <xdr:twoCellAnchor>
    <xdr:from>
      <xdr:col>3</xdr:col>
      <xdr:colOff>1009650</xdr:colOff>
      <xdr:row>8</xdr:row>
      <xdr:rowOff>0</xdr:rowOff>
    </xdr:from>
    <xdr:to>
      <xdr:col>6</xdr:col>
      <xdr:colOff>3695700</xdr:colOff>
      <xdr:row>8</xdr:row>
      <xdr:rowOff>1485900</xdr:rowOff>
    </xdr:to>
    <xdr:sp macro="" textlink="">
      <xdr:nvSpPr>
        <xdr:cNvPr id="6" name="TextBox 5">
          <a:extLst>
            <a:ext uri="{FF2B5EF4-FFF2-40B4-BE49-F238E27FC236}">
              <a16:creationId xmlns:a16="http://schemas.microsoft.com/office/drawing/2014/main" id="{6D36E3A1-5741-48A9-8DB2-572048A17CEF}"/>
            </a:ext>
            <a:ext uri="{147F2762-F138-4A5C-976F-8EAC2B608ADB}">
              <a16:predDERef xmlns:a16="http://schemas.microsoft.com/office/drawing/2014/main" pred="{ECFB3EB3-BE06-4C79-9B53-4182B95B24C9}"/>
            </a:ext>
          </a:extLst>
        </xdr:cNvPr>
        <xdr:cNvSpPr txBox="1"/>
      </xdr:nvSpPr>
      <xdr:spPr>
        <a:xfrm>
          <a:off x="11639550" y="5162550"/>
          <a:ext cx="7743825" cy="14859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1000">
              <a:solidFill>
                <a:sysClr val="windowText" lastClr="000000"/>
              </a:solidFill>
              <a:latin typeface="Century Gothic" panose="020B0502020202020204" pitchFamily="34" charset="0"/>
            </a:rPr>
            <a:t>'No new capital costs. In new development, there might additional costs to protect existing trees, including the roots.</a:t>
          </a:r>
        </a:p>
      </xdr:txBody>
    </xdr:sp>
    <xdr:clientData/>
  </xdr:twoCellAnchor>
  <xdr:twoCellAnchor>
    <xdr:from>
      <xdr:col>3</xdr:col>
      <xdr:colOff>1000125</xdr:colOff>
      <xdr:row>8</xdr:row>
      <xdr:rowOff>1485900</xdr:rowOff>
    </xdr:from>
    <xdr:to>
      <xdr:col>6</xdr:col>
      <xdr:colOff>3714750</xdr:colOff>
      <xdr:row>9</xdr:row>
      <xdr:rowOff>1628775</xdr:rowOff>
    </xdr:to>
    <xdr:sp macro="" textlink="">
      <xdr:nvSpPr>
        <xdr:cNvPr id="7" name="TextBox 6">
          <a:extLst>
            <a:ext uri="{FF2B5EF4-FFF2-40B4-BE49-F238E27FC236}">
              <a16:creationId xmlns:a16="http://schemas.microsoft.com/office/drawing/2014/main" id="{8503919F-E1E8-491E-8D98-F29549A74249}"/>
            </a:ext>
            <a:ext uri="{147F2762-F138-4A5C-976F-8EAC2B608ADB}">
              <a16:predDERef xmlns:a16="http://schemas.microsoft.com/office/drawing/2014/main" pred="{6D36E3A1-5741-48A9-8DB2-572048A17CEF}"/>
            </a:ext>
          </a:extLst>
        </xdr:cNvPr>
        <xdr:cNvSpPr txBox="1"/>
      </xdr:nvSpPr>
      <xdr:spPr>
        <a:xfrm>
          <a:off x="11630025" y="6648450"/>
          <a:ext cx="7772400" cy="16383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1000">
              <a:solidFill>
                <a:sysClr val="windowText" lastClr="000000"/>
              </a:solidFill>
              <a:latin typeface="Century Gothic" panose="020B0502020202020204" pitchFamily="34" charset="0"/>
            </a:rPr>
            <a:t>'No new increase in the amount street cleansing resources required. Maintenance costs will depend on inspection, leaf clearing and formative pruning. May be incorporated into general landscape management with the correspondent increase on budget and resources (Green Blue Urban, 2018).</a:t>
          </a:r>
        </a:p>
      </xdr:txBody>
    </xdr:sp>
    <xdr:clientData/>
  </xdr:twoCellAnchor>
  <xdr:twoCellAnchor>
    <xdr:from>
      <xdr:col>6</xdr:col>
      <xdr:colOff>0</xdr:colOff>
      <xdr:row>5</xdr:row>
      <xdr:rowOff>0</xdr:rowOff>
    </xdr:from>
    <xdr:to>
      <xdr:col>6</xdr:col>
      <xdr:colOff>3714750</xdr:colOff>
      <xdr:row>6</xdr:row>
      <xdr:rowOff>485775</xdr:rowOff>
    </xdr:to>
    <xdr:sp macro="" textlink="">
      <xdr:nvSpPr>
        <xdr:cNvPr id="8" name="TextBox 7">
          <a:extLst>
            <a:ext uri="{FF2B5EF4-FFF2-40B4-BE49-F238E27FC236}">
              <a16:creationId xmlns:a16="http://schemas.microsoft.com/office/drawing/2014/main" id="{EA3A7123-4C08-4F63-97E8-D91BA600308C}"/>
            </a:ext>
            <a:ext uri="{147F2762-F138-4A5C-976F-8EAC2B608ADB}">
              <a16:predDERef xmlns:a16="http://schemas.microsoft.com/office/drawing/2014/main" pred="{8503919F-E1E8-491E-8D98-F29549A74249}"/>
            </a:ext>
          </a:extLst>
        </xdr:cNvPr>
        <xdr:cNvSpPr txBox="1"/>
      </xdr:nvSpPr>
      <xdr:spPr>
        <a:xfrm>
          <a:off x="15687675" y="3314700"/>
          <a:ext cx="3714750" cy="10572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900"/>
            <a:t>• Intercepting rainfall </a:t>
          </a:r>
          <a:r>
            <a:rPr lang="en-GB" sz="900" b="0" i="0">
              <a:solidFill>
                <a:schemeClr val="dk1"/>
              </a:solidFill>
              <a:effectLst/>
              <a:latin typeface="+mn-lt"/>
              <a:ea typeface="+mn-ea"/>
              <a:cs typeface="+mn-cs"/>
            </a:rPr>
            <a:t>•Surface</a:t>
          </a:r>
          <a:r>
            <a:rPr lang="en-GB" sz="900" b="0" i="0" baseline="0">
              <a:solidFill>
                <a:schemeClr val="dk1"/>
              </a:solidFill>
              <a:effectLst/>
              <a:latin typeface="+mn-lt"/>
              <a:ea typeface="+mn-ea"/>
              <a:cs typeface="+mn-cs"/>
            </a:rPr>
            <a:t> water management </a:t>
          </a:r>
          <a:r>
            <a:rPr lang="en-GB" sz="900" b="0" i="0">
              <a:solidFill>
                <a:schemeClr val="dk1"/>
              </a:solidFill>
              <a:effectLst/>
              <a:latin typeface="+mn-lt"/>
              <a:ea typeface="+mn-ea"/>
              <a:cs typeface="+mn-cs"/>
            </a:rPr>
            <a:t>•Air quality improvement •Enhancing biodiversity •Urban heat island •Carbon</a:t>
          </a:r>
          <a:r>
            <a:rPr lang="en-GB" sz="900" b="0" i="0" baseline="0">
              <a:solidFill>
                <a:schemeClr val="dk1"/>
              </a:solidFill>
              <a:effectLst/>
              <a:latin typeface="+mn-lt"/>
              <a:ea typeface="+mn-ea"/>
              <a:cs typeface="+mn-cs"/>
            </a:rPr>
            <a:t> reduction </a:t>
          </a:r>
          <a:r>
            <a:rPr lang="en-GB" sz="900" b="0" i="0">
              <a:solidFill>
                <a:schemeClr val="dk1"/>
              </a:solidFill>
              <a:effectLst/>
              <a:latin typeface="+mn-lt"/>
              <a:ea typeface="+mn-ea"/>
              <a:cs typeface="+mn-cs"/>
            </a:rPr>
            <a:t>•Heating/cooling load reduction •Indoor thermal comfort •Streetscape</a:t>
          </a:r>
          <a:r>
            <a:rPr lang="en-GB" sz="900" b="0" i="0" baseline="0">
              <a:solidFill>
                <a:schemeClr val="dk1"/>
              </a:solidFill>
              <a:effectLst/>
              <a:latin typeface="+mn-lt"/>
              <a:ea typeface="+mn-ea"/>
              <a:cs typeface="+mn-cs"/>
            </a:rPr>
            <a:t> improvement </a:t>
          </a:r>
          <a:r>
            <a:rPr lang="en-GB" sz="900" b="0" i="0">
              <a:solidFill>
                <a:schemeClr val="dk1"/>
              </a:solidFill>
              <a:effectLst/>
              <a:latin typeface="+mn-lt"/>
              <a:ea typeface="+mn-ea"/>
              <a:cs typeface="+mn-cs"/>
            </a:rPr>
            <a:t>•Health and wellbeing •Noise reduction</a:t>
          </a:r>
          <a:endParaRPr lang="en-GB" sz="900" b="0" i="0" baseline="0">
            <a:solidFill>
              <a:schemeClr val="dk1"/>
            </a:solidFill>
            <a:effectLst/>
            <a:latin typeface="+mn-lt"/>
            <a:ea typeface="+mn-ea"/>
            <a:cs typeface="+mn-cs"/>
          </a:endParaRPr>
        </a:p>
      </xdr:txBody>
    </xdr:sp>
    <xdr:clientData/>
  </xdr:twoCellAnchor>
</xdr:wsDr>
</file>

<file path=xl/drawings/drawing70.xml><?xml version="1.0" encoding="utf-8"?>
<xdr:wsDr xmlns:xdr="http://schemas.openxmlformats.org/drawingml/2006/spreadsheetDrawing" xmlns:a="http://schemas.openxmlformats.org/drawingml/2006/main">
  <xdr:twoCellAnchor>
    <xdr:from>
      <xdr:col>4</xdr:col>
      <xdr:colOff>0</xdr:colOff>
      <xdr:row>3</xdr:row>
      <xdr:rowOff>23812</xdr:rowOff>
    </xdr:from>
    <xdr:to>
      <xdr:col>5</xdr:col>
      <xdr:colOff>0</xdr:colOff>
      <xdr:row>4</xdr:row>
      <xdr:rowOff>1000125</xdr:rowOff>
    </xdr:to>
    <xdr:sp macro="" textlink="">
      <xdr:nvSpPr>
        <xdr:cNvPr id="3" name="TextBox 2">
          <a:extLst>
            <a:ext uri="{FF2B5EF4-FFF2-40B4-BE49-F238E27FC236}">
              <a16:creationId xmlns:a16="http://schemas.microsoft.com/office/drawing/2014/main" id="{156F3E7A-890C-44AC-9557-5C47491521D6}"/>
            </a:ext>
          </a:extLst>
        </xdr:cNvPr>
        <xdr:cNvSpPr txBox="1"/>
      </xdr:nvSpPr>
      <xdr:spPr>
        <a:xfrm>
          <a:off x="11649075" y="738187"/>
          <a:ext cx="3162300" cy="241458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000" b="1"/>
            <a:t>King William Street,</a:t>
          </a:r>
          <a:r>
            <a:rPr lang="en-GB" sz="1000" b="1" baseline="0"/>
            <a:t> City of London</a:t>
          </a:r>
          <a:endParaRPr lang="en-GB" sz="1000" b="1"/>
        </a:p>
        <a:p>
          <a:r>
            <a:rPr lang="en-GB" sz="1000"/>
            <a:t>A programme</a:t>
          </a:r>
          <a:r>
            <a:rPr lang="en-GB" sz="1000" baseline="0"/>
            <a:t> of footway widening was undertaken along King William Street to support pedestrian priority. As part of the design tree pits were designed into the footway extensions. This included 11 trees (to date) along both sides of the street, using tree trenches to connect the pits, supporting increased root volume and surface water management, which should result in healthier trees. </a:t>
          </a:r>
          <a:endParaRPr lang="en-GB" sz="1000"/>
        </a:p>
      </xdr:txBody>
    </xdr:sp>
    <xdr:clientData/>
  </xdr:twoCellAnchor>
  <xdr:twoCellAnchor editAs="oneCell">
    <xdr:from>
      <xdr:col>5</xdr:col>
      <xdr:colOff>133350</xdr:colOff>
      <xdr:row>3</xdr:row>
      <xdr:rowOff>57150</xdr:rowOff>
    </xdr:from>
    <xdr:to>
      <xdr:col>6</xdr:col>
      <xdr:colOff>2724149</xdr:colOff>
      <xdr:row>4</xdr:row>
      <xdr:rowOff>1003678</xdr:rowOff>
    </xdr:to>
    <xdr:pic>
      <xdr:nvPicPr>
        <xdr:cNvPr id="5" name="Picture 4" descr="City of London Corporation officers and members planting a tree along King William Street.">
          <a:extLst>
            <a:ext uri="{FF2B5EF4-FFF2-40B4-BE49-F238E27FC236}">
              <a16:creationId xmlns:a16="http://schemas.microsoft.com/office/drawing/2014/main" id="{47210569-0FA9-E407-A1ED-FC771A52368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944725" y="771525"/>
          <a:ext cx="3467099" cy="2384803"/>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5</xdr:col>
      <xdr:colOff>850417</xdr:colOff>
      <xdr:row>3</xdr:row>
      <xdr:rowOff>33998</xdr:rowOff>
    </xdr:from>
    <xdr:to>
      <xdr:col>6</xdr:col>
      <xdr:colOff>2742295</xdr:colOff>
      <xdr:row>4</xdr:row>
      <xdr:rowOff>969170</xdr:rowOff>
    </xdr:to>
    <xdr:pic>
      <xdr:nvPicPr>
        <xdr:cNvPr id="3" name="Picture 2" descr="Picture of garden at Senator House">
          <a:extLst>
            <a:ext uri="{FF2B5EF4-FFF2-40B4-BE49-F238E27FC236}">
              <a16:creationId xmlns:a16="http://schemas.microsoft.com/office/drawing/2014/main" id="{B2B3DF38-3BFC-0E54-3583-25ADEB0F26E7}"/>
            </a:ext>
          </a:extLst>
        </xdr:cNvPr>
        <xdr:cNvPicPr>
          <a:picLocks noChangeAspect="1"/>
        </xdr:cNvPicPr>
      </xdr:nvPicPr>
      <xdr:blipFill rotWithShape="1">
        <a:blip xmlns:r="http://schemas.openxmlformats.org/officeDocument/2006/relationships" r:embed="rId1" cstate="email">
          <a:extLst>
            <a:ext uri="{28A0092B-C50C-407E-A947-70E740481C1C}">
              <a14:useLocalDpi xmlns:a14="http://schemas.microsoft.com/office/drawing/2010/main"/>
            </a:ext>
          </a:extLst>
        </a:blip>
        <a:srcRect/>
        <a:stretch/>
      </xdr:blipFill>
      <xdr:spPr>
        <a:xfrm rot="5400000">
          <a:off x="15869874" y="552197"/>
          <a:ext cx="2375828" cy="2768179"/>
        </a:xfrm>
        <a:prstGeom prst="rect">
          <a:avLst/>
        </a:prstGeom>
      </xdr:spPr>
    </xdr:pic>
    <xdr:clientData/>
  </xdr:twoCellAnchor>
  <xdr:twoCellAnchor>
    <xdr:from>
      <xdr:col>3</xdr:col>
      <xdr:colOff>1012031</xdr:colOff>
      <xdr:row>3</xdr:row>
      <xdr:rowOff>11906</xdr:rowOff>
    </xdr:from>
    <xdr:to>
      <xdr:col>4</xdr:col>
      <xdr:colOff>3143249</xdr:colOff>
      <xdr:row>4</xdr:row>
      <xdr:rowOff>1012031</xdr:rowOff>
    </xdr:to>
    <xdr:sp macro="" textlink="">
      <xdr:nvSpPr>
        <xdr:cNvPr id="2" name="TextBox 1">
          <a:extLst>
            <a:ext uri="{FF2B5EF4-FFF2-40B4-BE49-F238E27FC236}">
              <a16:creationId xmlns:a16="http://schemas.microsoft.com/office/drawing/2014/main" id="{792C4650-B429-4363-83A9-65D646F1A9A9}"/>
            </a:ext>
          </a:extLst>
        </xdr:cNvPr>
        <xdr:cNvSpPr txBox="1"/>
      </xdr:nvSpPr>
      <xdr:spPr>
        <a:xfrm>
          <a:off x="11644312" y="726281"/>
          <a:ext cx="3155156" cy="244078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900" b="1">
              <a:solidFill>
                <a:sysClr val="windowText" lastClr="000000"/>
              </a:solidFill>
              <a:latin typeface="+mn-lt"/>
            </a:rPr>
            <a:t>Senator House</a:t>
          </a:r>
        </a:p>
        <a:p>
          <a:r>
            <a:rPr lang="en-GB" sz="900" b="0">
              <a:solidFill>
                <a:sysClr val="windowText" lastClr="000000"/>
              </a:solidFill>
              <a:latin typeface="+mn-lt"/>
            </a:rPr>
            <a:t>The redevelopment of Senator House on Queen Victoria Street and incorporated rain gardens as part of an atrractively planted entrance area. The hard standing of the paths and accessible grassed areas is laid to drain into the planted areas through slotted kerbs. The water is then absorbed through the less compacted soil in the planted areas, where it is then taken up by the plants. Excessive rain fills the planter before overflowing into the traditional drainage network. </a:t>
          </a:r>
        </a:p>
      </xdr:txBody>
    </xdr:sp>
    <xdr:clientData/>
  </xdr:twoCellAnchor>
  <xdr:twoCellAnchor>
    <xdr:from>
      <xdr:col>4</xdr:col>
      <xdr:colOff>16669</xdr:colOff>
      <xdr:row>9</xdr:row>
      <xdr:rowOff>0</xdr:rowOff>
    </xdr:from>
    <xdr:to>
      <xdr:col>6</xdr:col>
      <xdr:colOff>3714750</xdr:colOff>
      <xdr:row>9</xdr:row>
      <xdr:rowOff>1619250</xdr:rowOff>
    </xdr:to>
    <xdr:sp macro="" textlink="">
      <xdr:nvSpPr>
        <xdr:cNvPr id="4" name="TextBox 3">
          <a:extLst>
            <a:ext uri="{FF2B5EF4-FFF2-40B4-BE49-F238E27FC236}">
              <a16:creationId xmlns:a16="http://schemas.microsoft.com/office/drawing/2014/main" id="{09A1C972-DC32-453B-B1A4-72A2A8C8517A}"/>
            </a:ext>
          </a:extLst>
        </xdr:cNvPr>
        <xdr:cNvSpPr txBox="1"/>
      </xdr:nvSpPr>
      <xdr:spPr>
        <a:xfrm>
          <a:off x="11672888" y="6524625"/>
          <a:ext cx="7746206" cy="16192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1000">
              <a:solidFill>
                <a:sysClr val="windowText" lastClr="000000"/>
              </a:solidFill>
              <a:latin typeface="Century Gothic" panose="020B0502020202020204" pitchFamily="34" charset="0"/>
            </a:rPr>
            <a:t>'Require regular maintenance to ensure continuing operation and design performance.</a:t>
          </a:r>
        </a:p>
        <a:p>
          <a:r>
            <a:rPr lang="en-GB" sz="1000">
              <a:solidFill>
                <a:sysClr val="windowText" lastClr="000000"/>
              </a:solidFill>
              <a:latin typeface="Century Gothic" panose="020B0502020202020204" pitchFamily="34" charset="0"/>
            </a:rPr>
            <a:t>- Inspection for silting and ponding</a:t>
          </a:r>
        </a:p>
        <a:p>
          <a:r>
            <a:rPr lang="en-GB" sz="1000">
              <a:solidFill>
                <a:sysClr val="windowText" lastClr="000000"/>
              </a:solidFill>
              <a:latin typeface="Century Gothic" panose="020B0502020202020204" pitchFamily="34" charset="0"/>
            </a:rPr>
            <a:t>- Litter and debris removal, sediment removal, de-clogging</a:t>
          </a:r>
        </a:p>
        <a:p>
          <a:r>
            <a:rPr lang="en-GB" sz="1000">
              <a:solidFill>
                <a:sysClr val="windowText" lastClr="000000"/>
              </a:solidFill>
              <a:latin typeface="Century Gothic" panose="020B0502020202020204" pitchFamily="34" charset="0"/>
            </a:rPr>
            <a:t>- Inlet/outlet cleaning</a:t>
          </a:r>
        </a:p>
        <a:p>
          <a:r>
            <a:rPr lang="en-GB" sz="1000">
              <a:solidFill>
                <a:sysClr val="windowText" lastClr="000000"/>
              </a:solidFill>
              <a:latin typeface="Century Gothic" panose="020B0502020202020204" pitchFamily="34" charset="0"/>
            </a:rPr>
            <a:t>- Vegetation management and replacement if required</a:t>
          </a:r>
        </a:p>
      </xdr:txBody>
    </xdr:sp>
    <xdr:clientData/>
  </xdr:twoCellAnchor>
  <xdr:twoCellAnchor>
    <xdr:from>
      <xdr:col>4</xdr:col>
      <xdr:colOff>11906</xdr:colOff>
      <xdr:row>8</xdr:row>
      <xdr:rowOff>11906</xdr:rowOff>
    </xdr:from>
    <xdr:to>
      <xdr:col>6</xdr:col>
      <xdr:colOff>3714749</xdr:colOff>
      <xdr:row>8</xdr:row>
      <xdr:rowOff>1476374</xdr:rowOff>
    </xdr:to>
    <xdr:sp macro="" textlink="">
      <xdr:nvSpPr>
        <xdr:cNvPr id="7" name="TextBox 6">
          <a:extLst>
            <a:ext uri="{FF2B5EF4-FFF2-40B4-BE49-F238E27FC236}">
              <a16:creationId xmlns:a16="http://schemas.microsoft.com/office/drawing/2014/main" id="{7B79EBAE-6B54-4842-8A35-F7060AAB4C71}"/>
            </a:ext>
          </a:extLst>
        </xdr:cNvPr>
        <xdr:cNvSpPr txBox="1"/>
      </xdr:nvSpPr>
      <xdr:spPr>
        <a:xfrm>
          <a:off x="11668125" y="5036344"/>
          <a:ext cx="7750968" cy="146446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1000">
              <a:solidFill>
                <a:sysClr val="windowText" lastClr="000000"/>
              </a:solidFill>
              <a:latin typeface="Century Gothic" panose="020B0502020202020204" pitchFamily="34" charset="0"/>
            </a:rPr>
            <a:t>'- In simple rain gardens, filter and drainage layers are generally replaced by a thin (200–500 mm) layer of compost/sand-amended native soils or specified soil mixes (engineered soils).</a:t>
          </a:r>
        </a:p>
        <a:p>
          <a:r>
            <a:rPr lang="en-GB" sz="1000">
              <a:solidFill>
                <a:sysClr val="windowText" lastClr="000000"/>
              </a:solidFill>
              <a:latin typeface="Century Gothic" panose="020B0502020202020204" pitchFamily="34" charset="0"/>
            </a:rPr>
            <a:t>- Additional expenditure on planting, e.g. nursery plants or seed</a:t>
          </a:r>
        </a:p>
      </xdr:txBody>
    </xdr:sp>
    <xdr:clientData/>
  </xdr:twoCellAnchor>
  <xdr:twoCellAnchor>
    <xdr:from>
      <xdr:col>6</xdr:col>
      <xdr:colOff>5953</xdr:colOff>
      <xdr:row>4</xdr:row>
      <xdr:rowOff>1012031</xdr:rowOff>
    </xdr:from>
    <xdr:to>
      <xdr:col>6</xdr:col>
      <xdr:colOff>3711178</xdr:colOff>
      <xdr:row>7</xdr:row>
      <xdr:rowOff>11906</xdr:rowOff>
    </xdr:to>
    <xdr:sp macro="" textlink="">
      <xdr:nvSpPr>
        <xdr:cNvPr id="8" name="TextBox 7">
          <a:extLst>
            <a:ext uri="{FF2B5EF4-FFF2-40B4-BE49-F238E27FC236}">
              <a16:creationId xmlns:a16="http://schemas.microsoft.com/office/drawing/2014/main" id="{B101035E-1790-1FA9-1471-D5556943215C}"/>
            </a:ext>
            <a:ext uri="{147F2762-F138-4A5C-976F-8EAC2B608ADB}">
              <a16:predDERef xmlns:a16="http://schemas.microsoft.com/office/drawing/2014/main" pred="{7B79EBAE-6B54-4842-8A35-F7060AAB4C71}"/>
            </a:ext>
          </a:extLst>
        </xdr:cNvPr>
        <xdr:cNvSpPr txBox="1"/>
      </xdr:nvSpPr>
      <xdr:spPr>
        <a:xfrm>
          <a:off x="15692438" y="3173016"/>
          <a:ext cx="3705225" cy="110132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900" b="0" i="0">
              <a:solidFill>
                <a:schemeClr val="dk1"/>
              </a:solidFill>
              <a:effectLst/>
              <a:latin typeface="+mn-lt"/>
              <a:ea typeface="+mn-ea"/>
              <a:cs typeface="+mn-cs"/>
            </a:rPr>
            <a:t>•Intercepting rainfall •Surface water management •Air quality improvement •Enhancing biodiversity •Urban</a:t>
          </a:r>
          <a:r>
            <a:rPr lang="en-GB" sz="900" b="0" i="0" baseline="0">
              <a:solidFill>
                <a:schemeClr val="dk1"/>
              </a:solidFill>
              <a:effectLst/>
              <a:latin typeface="+mn-lt"/>
              <a:ea typeface="+mn-ea"/>
              <a:cs typeface="+mn-cs"/>
            </a:rPr>
            <a:t> heat island </a:t>
          </a:r>
          <a:r>
            <a:rPr lang="en-GB" sz="900" b="0" i="0">
              <a:solidFill>
                <a:schemeClr val="dk1"/>
              </a:solidFill>
              <a:effectLst/>
              <a:latin typeface="+mn-lt"/>
              <a:ea typeface="+mn-ea"/>
              <a:cs typeface="+mn-cs"/>
            </a:rPr>
            <a:t>•Streetscape</a:t>
          </a:r>
          <a:r>
            <a:rPr lang="en-GB" sz="900" b="0" i="0" baseline="0">
              <a:solidFill>
                <a:schemeClr val="dk1"/>
              </a:solidFill>
              <a:effectLst/>
              <a:latin typeface="+mn-lt"/>
              <a:ea typeface="+mn-ea"/>
              <a:cs typeface="+mn-cs"/>
            </a:rPr>
            <a:t> improvement </a:t>
          </a:r>
          <a:r>
            <a:rPr lang="en-GB" sz="900" b="0" i="0">
              <a:solidFill>
                <a:schemeClr val="dk1"/>
              </a:solidFill>
              <a:effectLst/>
              <a:latin typeface="+mn-lt"/>
              <a:ea typeface="+mn-ea"/>
              <a:cs typeface="+mn-cs"/>
            </a:rPr>
            <a:t>•Health and wellbeing •Amenity</a:t>
          </a:r>
          <a:r>
            <a:rPr lang="en-GB" sz="900" b="0" i="0" baseline="0">
              <a:solidFill>
                <a:schemeClr val="dk1"/>
              </a:solidFill>
              <a:effectLst/>
              <a:latin typeface="+mn-lt"/>
              <a:ea typeface="+mn-ea"/>
              <a:cs typeface="+mn-cs"/>
            </a:rPr>
            <a:t> space</a:t>
          </a:r>
          <a:endParaRPr lang="en-GB" sz="9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3</xdr:col>
      <xdr:colOff>1012031</xdr:colOff>
      <xdr:row>7</xdr:row>
      <xdr:rowOff>1041796</xdr:rowOff>
    </xdr:from>
    <xdr:to>
      <xdr:col>6</xdr:col>
      <xdr:colOff>3720079</xdr:colOff>
      <xdr:row>9</xdr:row>
      <xdr:rowOff>17858</xdr:rowOff>
    </xdr:to>
    <xdr:sp macro="" textlink="">
      <xdr:nvSpPr>
        <xdr:cNvPr id="2" name="TextBox 1">
          <a:extLst>
            <a:ext uri="{FF2B5EF4-FFF2-40B4-BE49-F238E27FC236}">
              <a16:creationId xmlns:a16="http://schemas.microsoft.com/office/drawing/2014/main" id="{C2E2AABB-6637-D89D-9C52-31CB732DDC19}"/>
            </a:ext>
          </a:extLst>
        </xdr:cNvPr>
        <xdr:cNvSpPr txBox="1"/>
      </xdr:nvSpPr>
      <xdr:spPr>
        <a:xfrm>
          <a:off x="11641065" y="5299738"/>
          <a:ext cx="7765290" cy="151883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000"/>
            <a:t>'Sub-base replacement system for SUDS paving "Charcon Permavoid"; Aggregate Industries Ltd; geocellular, interlocking, high strength; high void capacity (92%); typically a 4:1 ratio when compared with alternative granular systems; allows for water storage to be confined at shallow depth within the sub-base layer; inclusive of connection, ties, pins; does not include for encapsulation in geotextile/ geomembranes:</a:t>
          </a:r>
        </a:p>
        <a:p>
          <a:r>
            <a:rPr lang="en-GB" sz="1000"/>
            <a:t>708 x 354 x 150 mm</a:t>
          </a:r>
        </a:p>
        <a:p>
          <a:r>
            <a:rPr lang="en-GB" sz="1000"/>
            <a:t>150 mm thick  £54.68/m2</a:t>
          </a:r>
        </a:p>
        <a:p>
          <a:r>
            <a:rPr lang="en-GB" sz="1000"/>
            <a:t>300 mm  thick £113.2/m2</a:t>
          </a:r>
        </a:p>
        <a:p>
          <a:endParaRPr lang="en-GB" sz="1000"/>
        </a:p>
        <a:p>
          <a:r>
            <a:rPr lang="en-GB" sz="1000"/>
            <a:t>(Pp 174, Langdon, D. 2010)</a:t>
          </a:r>
        </a:p>
      </xdr:txBody>
    </xdr:sp>
    <xdr:clientData/>
  </xdr:twoCellAnchor>
  <xdr:twoCellAnchor>
    <xdr:from>
      <xdr:col>3</xdr:col>
      <xdr:colOff>1010782</xdr:colOff>
      <xdr:row>9</xdr:row>
      <xdr:rowOff>11905</xdr:rowOff>
    </xdr:from>
    <xdr:to>
      <xdr:col>7</xdr:col>
      <xdr:colOff>0</xdr:colOff>
      <xdr:row>9</xdr:row>
      <xdr:rowOff>1638566</xdr:rowOff>
    </xdr:to>
    <xdr:sp macro="" textlink="">
      <xdr:nvSpPr>
        <xdr:cNvPr id="3" name="TextBox 2">
          <a:extLst>
            <a:ext uri="{FF2B5EF4-FFF2-40B4-BE49-F238E27FC236}">
              <a16:creationId xmlns:a16="http://schemas.microsoft.com/office/drawing/2014/main" id="{EAF9F797-CEC3-2501-7758-485DA452ED60}"/>
            </a:ext>
          </a:extLst>
        </xdr:cNvPr>
        <xdr:cNvSpPr txBox="1"/>
      </xdr:nvSpPr>
      <xdr:spPr>
        <a:xfrm>
          <a:off x="11639816" y="6812622"/>
          <a:ext cx="7771535" cy="162666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1000"/>
            <a:t>'- Maintenance costs depend on regular inspection of silt traps, manholes, pipework and pre-treatment devices, with removal of sediment, debris and blockages as required. </a:t>
          </a:r>
        </a:p>
        <a:p>
          <a:r>
            <a:rPr lang="en-GB" sz="1000"/>
            <a:t>- Occasional repair to inlets, outlets, overflows and vents is required.</a:t>
          </a:r>
        </a:p>
      </xdr:txBody>
    </xdr:sp>
    <xdr:clientData/>
  </xdr:twoCellAnchor>
  <xdr:twoCellAnchor>
    <xdr:from>
      <xdr:col>3</xdr:col>
      <xdr:colOff>1013169</xdr:colOff>
      <xdr:row>3</xdr:row>
      <xdr:rowOff>8071</xdr:rowOff>
    </xdr:from>
    <xdr:to>
      <xdr:col>5</xdr:col>
      <xdr:colOff>6066</xdr:colOff>
      <xdr:row>4</xdr:row>
      <xdr:rowOff>1010135</xdr:rowOff>
    </xdr:to>
    <xdr:sp macro="" textlink="">
      <xdr:nvSpPr>
        <xdr:cNvPr id="4" name="TextBox 3">
          <a:extLst>
            <a:ext uri="{FF2B5EF4-FFF2-40B4-BE49-F238E27FC236}">
              <a16:creationId xmlns:a16="http://schemas.microsoft.com/office/drawing/2014/main" id="{531939CC-A98E-85BF-9E12-163A154A9E18}"/>
            </a:ext>
          </a:extLst>
        </xdr:cNvPr>
        <xdr:cNvSpPr txBox="1"/>
      </xdr:nvSpPr>
      <xdr:spPr>
        <a:xfrm>
          <a:off x="11642341" y="723963"/>
          <a:ext cx="3172977" cy="243991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a:t>King William Street</a:t>
          </a:r>
        </a:p>
        <a:p>
          <a:r>
            <a:rPr lang="en-GB" sz="1100"/>
            <a:t>Hydrorock has been used to connect pavement drainage to new tree pits as part of a pavement widening scheme. The highway here is congested and the hydrock allows attenuation storage to be maximised in locations it can fit, whilst still connecting the along the street.</a:t>
          </a:r>
        </a:p>
      </xdr:txBody>
    </xdr:sp>
    <xdr:clientData/>
  </xdr:twoCellAnchor>
  <xdr:twoCellAnchor editAs="oneCell">
    <xdr:from>
      <xdr:col>5</xdr:col>
      <xdr:colOff>674078</xdr:colOff>
      <xdr:row>3</xdr:row>
      <xdr:rowOff>43963</xdr:rowOff>
    </xdr:from>
    <xdr:to>
      <xdr:col>6</xdr:col>
      <xdr:colOff>3024451</xdr:colOff>
      <xdr:row>5</xdr:row>
      <xdr:rowOff>7328</xdr:rowOff>
    </xdr:to>
    <xdr:pic>
      <xdr:nvPicPr>
        <xdr:cNvPr id="5" name="Picture 4" descr="Picture of work at King William Street">
          <a:extLst>
            <a:ext uri="{FF2B5EF4-FFF2-40B4-BE49-F238E27FC236}">
              <a16:creationId xmlns:a16="http://schemas.microsoft.com/office/drawing/2014/main" id="{93ACBE27-2E0E-0F2D-DF02-0AC7BEB6BB53}"/>
            </a:ext>
          </a:extLst>
        </xdr:cNvPr>
        <xdr:cNvPicPr>
          <a:picLocks noChangeAspect="1"/>
        </xdr:cNvPicPr>
      </xdr:nvPicPr>
      <xdr:blipFill>
        <a:blip xmlns:r="http://schemas.openxmlformats.org/officeDocument/2006/relationships" r:embed="rId1"/>
        <a:stretch>
          <a:fillRect/>
        </a:stretch>
      </xdr:blipFill>
      <xdr:spPr>
        <a:xfrm>
          <a:off x="15489116" y="754675"/>
          <a:ext cx="3229604" cy="2417884"/>
        </a:xfrm>
        <a:prstGeom prst="rect">
          <a:avLst/>
        </a:prstGeom>
      </xdr:spPr>
    </xdr:pic>
    <xdr:clientData/>
  </xdr:twoCellAnchor>
  <xdr:twoCellAnchor>
    <xdr:from>
      <xdr:col>6</xdr:col>
      <xdr:colOff>0</xdr:colOff>
      <xdr:row>5</xdr:row>
      <xdr:rowOff>0</xdr:rowOff>
    </xdr:from>
    <xdr:to>
      <xdr:col>6</xdr:col>
      <xdr:colOff>3707423</xdr:colOff>
      <xdr:row>6</xdr:row>
      <xdr:rowOff>498230</xdr:rowOff>
    </xdr:to>
    <xdr:sp macro="" textlink="">
      <xdr:nvSpPr>
        <xdr:cNvPr id="6" name="TextBox 5">
          <a:extLst>
            <a:ext uri="{FF2B5EF4-FFF2-40B4-BE49-F238E27FC236}">
              <a16:creationId xmlns:a16="http://schemas.microsoft.com/office/drawing/2014/main" id="{96DFBBB8-F9D6-B802-2619-146AE3FD3041}"/>
            </a:ext>
          </a:extLst>
        </xdr:cNvPr>
        <xdr:cNvSpPr txBox="1"/>
      </xdr:nvSpPr>
      <xdr:spPr>
        <a:xfrm>
          <a:off x="15694269" y="3165231"/>
          <a:ext cx="3707423" cy="106973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0" i="0">
              <a:solidFill>
                <a:schemeClr val="dk1"/>
              </a:solidFill>
              <a:effectLst/>
              <a:latin typeface="+mn-lt"/>
              <a:ea typeface="+mn-ea"/>
              <a:cs typeface="+mn-cs"/>
            </a:rPr>
            <a:t>•</a:t>
          </a:r>
          <a:r>
            <a:rPr lang="en-GB" sz="1100"/>
            <a:t>Surface water management </a:t>
          </a:r>
          <a:r>
            <a:rPr lang="en-GB" sz="1100" b="0" i="0">
              <a:solidFill>
                <a:schemeClr val="dk1"/>
              </a:solidFill>
              <a:effectLst/>
              <a:latin typeface="+mn-lt"/>
              <a:ea typeface="+mn-ea"/>
              <a:cs typeface="+mn-cs"/>
            </a:rPr>
            <a:t>•</a:t>
          </a:r>
          <a:r>
            <a:rPr lang="en-GB" sz="1100"/>
            <a:t>Rainwater Storage </a:t>
          </a:r>
        </a:p>
      </xdr:txBody>
    </xdr:sp>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Richardson, Tom" refreshedDate="44889.39990960648" createdVersion="8" refreshedVersion="8" minRefreshableVersion="3" recordCount="66" xr:uid="{00000000-000A-0000-FFFF-FFFF00000000}">
  <cacheSource type="worksheet">
    <worksheetSource ref="O3:O69" sheet="Background Results"/>
  </cacheSource>
  <cacheFields count="1">
    <cacheField name="5. Shortlist" numFmtId="0">
      <sharedItems containsMixedTypes="1" containsNumber="1" containsInteger="1" minValue="0" maxValue="0" count="65">
        <s v="Tree planting – shaded areas"/>
        <s v="Tree planting – avenues"/>
        <s v="Tree planting – disease resistant"/>
        <s v="Tree planting – diverse species"/>
        <s v="Retain existing trees"/>
        <s v="Rain gardens (SuDS)"/>
        <s v="Geocellular storage systems (SuDS)"/>
        <s v="Infiltration trenches (SuDS)"/>
        <s v="Detention basin (SuDS)"/>
        <s v="Pervious pavements (SuDS)"/>
        <s v="Soakaways (SuDS)"/>
        <s v="Swales (SuDS)"/>
        <s v="Discharge rainwater to watercourse (SuDS)"/>
        <s v="Separate rainwater and surface water from sewer system"/>
        <s v="Green roof (SuDS)"/>
        <s v="Blue green roof (SuDS)"/>
        <s v="Green wall (modular/maintained)"/>
        <s v="Green façade (planted)"/>
        <s v="Bioactive walls and façades"/>
        <s v="Biosolar roofs"/>
        <s v="Roof solar panels"/>
        <s v="Solar façade/cladding"/>
        <s v="Solar shading – façade design"/>
        <s v="Solar shading – self standing structures"/>
        <s v="Solar shading – naturalised"/>
        <s v="Air tightness (infiltration)"/>
        <s v="Natural ventilation"/>
        <s v="Thermal insulation retrofit"/>
        <s v="Window glazing"/>
        <s v="Cool materials – façades and roofs"/>
        <s v="Cool materials – roads and pavement"/>
        <s v="Hedge planting"/>
        <s v="Naturalising hard surfaces (roads)"/>
        <s v="Pavement watering/wetting"/>
        <s v="Drinking fountains in public realm"/>
        <s v="Pools and fountains in public realm"/>
        <s v="Ponds"/>
        <s v="Solutions for standing water"/>
        <s v="Rainwater harvesting"/>
        <s v="Greywater harvesting"/>
        <s v="Leaky water butts (rainwater attenuation)"/>
        <s v="Building with flood resilient materials"/>
        <s v="Natural flood management"/>
        <s v="Property level flood barrier"/>
        <s v="Protect key assets, critical infrastructure and sensitive equipment in flood zones"/>
        <s v="Protect key assets, critical infrastructure and sensitive equipment from overheating"/>
        <s v="Protect utilities underground"/>
        <s v="Raise river walls (flood defences)"/>
        <s v="Bat habitat enhancements"/>
        <s v="Wild bee habitat enhancements"/>
        <s v="Bird habitat enhancements"/>
        <s v="Nature comfort sites"/>
        <s v="Black redstart perches"/>
        <s v="Log piles and leaf letter"/>
        <s v="Undisturbed wildlife zones"/>
        <s v="Biodiversity stepping stones"/>
        <s v="Grazing"/>
        <s v="Climate resilient planting - adaptive"/>
        <s v="Climate resilient planting - biodiverse"/>
        <s v="Community allotment beds"/>
        <s v="Food growing space"/>
        <s v="Cool spaces – below ground"/>
        <s v="Cool spaces – publicly accessible network"/>
        <s v="Other habitat enhancements"/>
        <n v="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66">
  <r>
    <x v="0"/>
  </r>
  <r>
    <x v="1"/>
  </r>
  <r>
    <x v="2"/>
  </r>
  <r>
    <x v="3"/>
  </r>
  <r>
    <x v="4"/>
  </r>
  <r>
    <x v="5"/>
  </r>
  <r>
    <x v="6"/>
  </r>
  <r>
    <x v="7"/>
  </r>
  <r>
    <x v="8"/>
  </r>
  <r>
    <x v="9"/>
  </r>
  <r>
    <x v="10"/>
  </r>
  <r>
    <x v="11"/>
  </r>
  <r>
    <x v="12"/>
  </r>
  <r>
    <x v="13"/>
  </r>
  <r>
    <x v="14"/>
  </r>
  <r>
    <x v="15"/>
  </r>
  <r>
    <x v="16"/>
  </r>
  <r>
    <x v="17"/>
  </r>
  <r>
    <x v="18"/>
  </r>
  <r>
    <x v="19"/>
  </r>
  <r>
    <x v="20"/>
  </r>
  <r>
    <x v="21"/>
  </r>
  <r>
    <x v="22"/>
  </r>
  <r>
    <x v="23"/>
  </r>
  <r>
    <x v="24"/>
  </r>
  <r>
    <x v="25"/>
  </r>
  <r>
    <x v="26"/>
  </r>
  <r>
    <x v="27"/>
  </r>
  <r>
    <x v="28"/>
  </r>
  <r>
    <x v="29"/>
  </r>
  <r>
    <x v="30"/>
  </r>
  <r>
    <x v="31"/>
  </r>
  <r>
    <x v="32"/>
  </r>
  <r>
    <x v="33"/>
  </r>
  <r>
    <x v="34"/>
  </r>
  <r>
    <x v="35"/>
  </r>
  <r>
    <x v="36"/>
  </r>
  <r>
    <x v="37"/>
  </r>
  <r>
    <x v="38"/>
  </r>
  <r>
    <x v="39"/>
  </r>
  <r>
    <x v="40"/>
  </r>
  <r>
    <x v="41"/>
  </r>
  <r>
    <x v="42"/>
  </r>
  <r>
    <x v="43"/>
  </r>
  <r>
    <x v="44"/>
  </r>
  <r>
    <x v="45"/>
  </r>
  <r>
    <x v="46"/>
  </r>
  <r>
    <x v="47"/>
  </r>
  <r>
    <x v="48"/>
  </r>
  <r>
    <x v="49"/>
  </r>
  <r>
    <x v="50"/>
  </r>
  <r>
    <x v="51"/>
  </r>
  <r>
    <x v="52"/>
  </r>
  <r>
    <x v="53"/>
  </r>
  <r>
    <x v="54"/>
  </r>
  <r>
    <x v="55"/>
  </r>
  <r>
    <x v="56"/>
  </r>
  <r>
    <x v="57"/>
  </r>
  <r>
    <x v="58"/>
  </r>
  <r>
    <x v="59"/>
  </r>
  <r>
    <x v="60"/>
  </r>
  <r>
    <x v="61"/>
  </r>
  <r>
    <x v="62"/>
  </r>
  <r>
    <x v="63"/>
  </r>
  <r>
    <x v="64"/>
  </r>
  <r>
    <x v="64"/>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600-000000000000}" name="PivotTable1" cacheId="610" applyNumberFormats="0" applyBorderFormats="0" applyFontFormats="0" applyPatternFormats="0" applyAlignmentFormats="0" applyWidthHeightFormats="1" dataCaption="Values" updatedVersion="8" minRefreshableVersion="3" useAutoFormatting="1" rowGrandTotals="0" colGrandTotals="0" itemPrintTitles="1" createdVersion="7" indent="0" outline="1" outlineData="1" multipleFieldFilters="0">
  <location ref="S3:S68" firstHeaderRow="1" firstDataRow="1" firstDataCol="1"/>
  <pivotFields count="1">
    <pivotField axis="axisRow" showAll="0">
      <items count="66">
        <item x="64"/>
        <item x="12"/>
        <item x="61"/>
        <item x="0"/>
        <item x="1"/>
        <item x="2"/>
        <item x="3"/>
        <item x="4"/>
        <item x="5"/>
        <item x="6"/>
        <item x="7"/>
        <item x="9"/>
        <item x="10"/>
        <item x="11"/>
        <item x="16"/>
        <item x="17"/>
        <item x="23"/>
        <item x="24"/>
        <item x="30"/>
        <item x="31"/>
        <item x="32"/>
        <item x="33"/>
        <item x="34"/>
        <item x="35"/>
        <item x="37"/>
        <item x="38"/>
        <item x="40"/>
        <item x="46"/>
        <item x="47"/>
        <item x="52"/>
        <item x="8"/>
        <item x="13"/>
        <item x="14"/>
        <item x="15"/>
        <item x="18"/>
        <item x="19"/>
        <item x="20"/>
        <item x="21"/>
        <item x="22"/>
        <item x="25"/>
        <item x="26"/>
        <item x="27"/>
        <item x="28"/>
        <item x="29"/>
        <item x="36"/>
        <item x="39"/>
        <item x="41"/>
        <item x="42"/>
        <item x="43"/>
        <item x="44"/>
        <item x="45"/>
        <item x="48"/>
        <item x="49"/>
        <item x="50"/>
        <item x="51"/>
        <item x="54"/>
        <item x="55"/>
        <item x="56"/>
        <item x="57"/>
        <item x="58"/>
        <item x="59"/>
        <item x="60"/>
        <item x="63"/>
        <item x="53"/>
        <item x="62"/>
        <item t="default"/>
      </items>
    </pivotField>
  </pivotFields>
  <rowFields count="1">
    <field x="0"/>
  </rowFields>
  <rowItems count="65">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i>
      <x v="42"/>
    </i>
    <i>
      <x v="43"/>
    </i>
    <i>
      <x v="44"/>
    </i>
    <i>
      <x v="45"/>
    </i>
    <i>
      <x v="46"/>
    </i>
    <i>
      <x v="47"/>
    </i>
    <i>
      <x v="48"/>
    </i>
    <i>
      <x v="49"/>
    </i>
    <i>
      <x v="50"/>
    </i>
    <i>
      <x v="51"/>
    </i>
    <i>
      <x v="52"/>
    </i>
    <i>
      <x v="53"/>
    </i>
    <i>
      <x v="54"/>
    </i>
    <i>
      <x v="55"/>
    </i>
    <i>
      <x v="56"/>
    </i>
    <i>
      <x v="57"/>
    </i>
    <i>
      <x v="58"/>
    </i>
    <i>
      <x v="59"/>
    </i>
    <i>
      <x v="60"/>
    </i>
    <i>
      <x v="61"/>
    </i>
    <i>
      <x v="62"/>
    </i>
    <i>
      <x v="63"/>
    </i>
    <i>
      <x v="64"/>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Climate Action">
      <a:dk1>
        <a:sysClr val="windowText" lastClr="000000"/>
      </a:dk1>
      <a:lt1>
        <a:sysClr val="window" lastClr="FFFFFF"/>
      </a:lt1>
      <a:dk2>
        <a:srgbClr val="44546A"/>
      </a:dk2>
      <a:lt2>
        <a:srgbClr val="E7E6E6"/>
      </a:lt2>
      <a:accent1>
        <a:srgbClr val="1A2F51"/>
      </a:accent1>
      <a:accent2>
        <a:srgbClr val="2D69A7"/>
      </a:accent2>
      <a:accent3>
        <a:srgbClr val="E30613"/>
      </a:accent3>
      <a:accent4>
        <a:srgbClr val="F6AF95"/>
      </a:accent4>
      <a:accent5>
        <a:srgbClr val="EDEFF7"/>
      </a:accent5>
      <a:accent6>
        <a:srgbClr val="FDECE5"/>
      </a:accent6>
      <a:hlink>
        <a:srgbClr val="0563C1"/>
      </a:hlink>
      <a:folHlink>
        <a:srgbClr val="954F72"/>
      </a:folHlink>
    </a:clrScheme>
    <a:fontScheme name="Century Gothic">
      <a:majorFont>
        <a:latin typeface="Century Gothic" panose="020F0302020204030204"/>
        <a:ea typeface=""/>
        <a:cs typeface=""/>
        <a:font script="Jpan" typeface="メイリオ"/>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entury Gothic" panose="020F03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45.xml"/><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46.xml"/><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2" Type="http://schemas.openxmlformats.org/officeDocument/2006/relationships/drawing" Target="../drawings/drawing47.xml"/><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2" Type="http://schemas.openxmlformats.org/officeDocument/2006/relationships/drawing" Target="../drawings/drawing48.xml"/><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2" Type="http://schemas.openxmlformats.org/officeDocument/2006/relationships/drawing" Target="../drawings/drawing49.xml"/><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2" Type="http://schemas.openxmlformats.org/officeDocument/2006/relationships/drawing" Target="../drawings/drawing50.xml"/><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2" Type="http://schemas.openxmlformats.org/officeDocument/2006/relationships/drawing" Target="../drawings/drawing51.xml"/><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2" Type="http://schemas.openxmlformats.org/officeDocument/2006/relationships/drawing" Target="../drawings/drawing52.xml"/><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2" Type="http://schemas.openxmlformats.org/officeDocument/2006/relationships/drawing" Target="../drawings/drawing53.xml"/><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2" Type="http://schemas.openxmlformats.org/officeDocument/2006/relationships/drawing" Target="../drawings/drawing54.xml"/><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2" Type="http://schemas.openxmlformats.org/officeDocument/2006/relationships/drawing" Target="../drawings/drawing55.xml"/><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2" Type="http://schemas.openxmlformats.org/officeDocument/2006/relationships/drawing" Target="../drawings/drawing56.xml"/><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2" Type="http://schemas.openxmlformats.org/officeDocument/2006/relationships/drawing" Target="../drawings/drawing57.xml"/><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2" Type="http://schemas.openxmlformats.org/officeDocument/2006/relationships/drawing" Target="../drawings/drawing58.xml"/><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2" Type="http://schemas.openxmlformats.org/officeDocument/2006/relationships/drawing" Target="../drawings/drawing59.xml"/><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2" Type="http://schemas.openxmlformats.org/officeDocument/2006/relationships/drawing" Target="../drawings/drawing60.xml"/><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2" Type="http://schemas.openxmlformats.org/officeDocument/2006/relationships/drawing" Target="../drawings/drawing61.xml"/><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2" Type="http://schemas.openxmlformats.org/officeDocument/2006/relationships/drawing" Target="../drawings/drawing62.xml"/><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2" Type="http://schemas.openxmlformats.org/officeDocument/2006/relationships/drawing" Target="../drawings/drawing63.xml"/><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2" Type="http://schemas.openxmlformats.org/officeDocument/2006/relationships/drawing" Target="../drawings/drawing64.xml"/><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2" Type="http://schemas.openxmlformats.org/officeDocument/2006/relationships/drawing" Target="../drawings/drawing65.xml"/><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2" Type="http://schemas.openxmlformats.org/officeDocument/2006/relationships/drawing" Target="../drawings/drawing66.xml"/><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2" Type="http://schemas.openxmlformats.org/officeDocument/2006/relationships/drawing" Target="../drawings/drawing67.xml"/><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2" Type="http://schemas.openxmlformats.org/officeDocument/2006/relationships/drawing" Target="../drawings/drawing68.xml"/><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2" Type="http://schemas.openxmlformats.org/officeDocument/2006/relationships/drawing" Target="../drawings/drawing69.xml"/><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2" Type="http://schemas.openxmlformats.org/officeDocument/2006/relationships/drawing" Target="../drawings/drawing70.xml"/><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2" Type="http://schemas.openxmlformats.org/officeDocument/2006/relationships/printerSettings" Target="../printerSettings/printerSettings74.bin"/><Relationship Id="rId1" Type="http://schemas.openxmlformats.org/officeDocument/2006/relationships/pivotTable" Target="../pivotTables/pivotTable1.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P60"/>
  <sheetViews>
    <sheetView showGridLines="0" topLeftCell="A28" zoomScale="80" zoomScaleNormal="80" workbookViewId="0">
      <selection activeCell="B37" sqref="B37"/>
    </sheetView>
  </sheetViews>
  <sheetFormatPr defaultRowHeight="16.5"/>
  <cols>
    <col min="1" max="1" width="1.875" customWidth="1"/>
    <col min="4" max="4" width="13.125" customWidth="1"/>
  </cols>
  <sheetData>
    <row r="1" spans="1:4" s="72" customFormat="1" ht="105" customHeight="1">
      <c r="D1" s="73" t="s">
        <v>0</v>
      </c>
    </row>
    <row r="2" spans="1:4" s="74" customFormat="1" ht="18">
      <c r="A2" s="86" t="s">
        <v>1</v>
      </c>
      <c r="B2" s="86"/>
    </row>
    <row r="3" spans="1:4" s="75" customFormat="1" ht="17.25">
      <c r="B3" s="83" t="s">
        <v>2</v>
      </c>
      <c r="C3" s="83"/>
      <c r="D3" s="84">
        <v>2.1</v>
      </c>
    </row>
    <row r="4" spans="1:4" s="75" customFormat="1" ht="17.25">
      <c r="B4" s="83" t="s">
        <v>3</v>
      </c>
      <c r="C4" s="83"/>
      <c r="D4" s="85">
        <v>45730</v>
      </c>
    </row>
    <row r="6" spans="1:4" s="77" customFormat="1" ht="18.75">
      <c r="A6" s="76" t="s">
        <v>4</v>
      </c>
      <c r="B6" s="76"/>
    </row>
    <row r="7" spans="1:4">
      <c r="B7" t="s">
        <v>5</v>
      </c>
    </row>
    <row r="8" spans="1:4">
      <c r="B8" t="s">
        <v>6</v>
      </c>
    </row>
    <row r="9" spans="1:4">
      <c r="B9" t="s">
        <v>7</v>
      </c>
    </row>
    <row r="10" spans="1:4">
      <c r="A10" s="68"/>
      <c r="B10" t="s">
        <v>8</v>
      </c>
    </row>
    <row r="11" spans="1:4">
      <c r="A11" s="68"/>
      <c r="B11" t="s">
        <v>9</v>
      </c>
    </row>
    <row r="12" spans="1:4">
      <c r="A12" s="68"/>
      <c r="B12" t="s">
        <v>10</v>
      </c>
    </row>
    <row r="13" spans="1:4">
      <c r="A13" s="68"/>
      <c r="B13" t="s">
        <v>11</v>
      </c>
    </row>
    <row r="14" spans="1:4">
      <c r="A14" s="68"/>
      <c r="B14" t="s">
        <v>12</v>
      </c>
    </row>
    <row r="15" spans="1:4">
      <c r="A15" s="68"/>
      <c r="B15" t="s">
        <v>13</v>
      </c>
    </row>
    <row r="17" spans="1:16">
      <c r="B17" t="s">
        <v>14</v>
      </c>
    </row>
    <row r="18" spans="1:16">
      <c r="B18" t="s">
        <v>15</v>
      </c>
    </row>
    <row r="20" spans="1:16" s="77" customFormat="1" ht="18.75">
      <c r="A20" s="76" t="s">
        <v>16</v>
      </c>
    </row>
    <row r="21" spans="1:16">
      <c r="B21" t="s">
        <v>17</v>
      </c>
    </row>
    <row r="22" spans="1:16" ht="14.25" customHeight="1">
      <c r="B22" s="90" t="s">
        <v>18</v>
      </c>
      <c r="C22" s="90"/>
      <c r="D22" s="90"/>
      <c r="E22" s="90"/>
      <c r="F22" s="90"/>
      <c r="G22" s="90"/>
      <c r="H22" s="90"/>
      <c r="I22" s="90"/>
      <c r="J22" s="90"/>
      <c r="K22" s="90"/>
      <c r="L22" s="90"/>
      <c r="M22" s="90"/>
      <c r="N22" s="90"/>
      <c r="O22" s="90"/>
      <c r="P22" s="90"/>
    </row>
    <row r="23" spans="1:16">
      <c r="B23" s="90"/>
      <c r="C23" s="90"/>
      <c r="D23" s="90"/>
      <c r="E23" s="90"/>
      <c r="F23" s="90"/>
      <c r="G23" s="90"/>
      <c r="H23" s="90"/>
      <c r="I23" s="90"/>
      <c r="J23" s="90"/>
      <c r="K23" s="90"/>
      <c r="L23" s="90"/>
      <c r="M23" s="90"/>
      <c r="N23" s="90"/>
      <c r="O23" s="90"/>
      <c r="P23" s="90"/>
    </row>
    <row r="24" spans="1:16">
      <c r="B24" s="90"/>
      <c r="C24" s="90"/>
      <c r="D24" s="90"/>
      <c r="E24" s="90"/>
      <c r="F24" s="90"/>
      <c r="G24" s="90"/>
      <c r="H24" s="90"/>
      <c r="I24" s="90"/>
      <c r="J24" s="90"/>
      <c r="K24" s="90"/>
      <c r="L24" s="90"/>
      <c r="M24" s="90"/>
      <c r="N24" s="90"/>
      <c r="O24" s="90"/>
      <c r="P24" s="90"/>
    </row>
    <row r="25" spans="1:16">
      <c r="B25" s="90"/>
      <c r="C25" s="90"/>
      <c r="D25" s="90"/>
      <c r="E25" s="90"/>
      <c r="F25" s="90"/>
      <c r="G25" s="90"/>
      <c r="H25" s="90"/>
      <c r="I25" s="90"/>
      <c r="J25" s="90"/>
      <c r="K25" s="90"/>
      <c r="L25" s="90"/>
      <c r="M25" s="90"/>
      <c r="N25" s="90"/>
      <c r="O25" s="90"/>
      <c r="P25" s="90"/>
    </row>
    <row r="26" spans="1:16">
      <c r="B26" s="90"/>
      <c r="C26" s="90"/>
      <c r="D26" s="90"/>
      <c r="E26" s="90"/>
      <c r="F26" s="90"/>
      <c r="G26" s="90"/>
      <c r="H26" s="90"/>
      <c r="I26" s="90"/>
      <c r="J26" s="90"/>
      <c r="K26" s="90"/>
      <c r="L26" s="90"/>
      <c r="M26" s="90"/>
      <c r="N26" s="90"/>
      <c r="O26" s="90"/>
      <c r="P26" s="90"/>
    </row>
    <row r="27" spans="1:16">
      <c r="B27" s="90"/>
      <c r="C27" s="90"/>
      <c r="D27" s="90"/>
      <c r="E27" s="90"/>
      <c r="F27" s="90"/>
      <c r="G27" s="90"/>
      <c r="H27" s="90"/>
      <c r="I27" s="90"/>
      <c r="J27" s="90"/>
      <c r="K27" s="90"/>
      <c r="L27" s="90"/>
      <c r="M27" s="90"/>
      <c r="N27" s="90"/>
      <c r="O27" s="90"/>
      <c r="P27" s="90"/>
    </row>
    <row r="28" spans="1:16">
      <c r="B28" s="90"/>
      <c r="C28" s="90"/>
      <c r="D28" s="90"/>
      <c r="E28" s="90"/>
      <c r="F28" s="90"/>
      <c r="G28" s="90"/>
      <c r="H28" s="90"/>
      <c r="I28" s="90"/>
      <c r="J28" s="90"/>
      <c r="K28" s="90"/>
      <c r="L28" s="90"/>
      <c r="M28" s="90"/>
      <c r="N28" s="90"/>
      <c r="O28" s="90"/>
      <c r="P28" s="90"/>
    </row>
    <row r="29" spans="1:16">
      <c r="B29" s="90"/>
      <c r="C29" s="90"/>
      <c r="D29" s="90"/>
      <c r="E29" s="90"/>
      <c r="F29" s="90"/>
      <c r="G29" s="90"/>
      <c r="H29" s="90"/>
      <c r="I29" s="90"/>
      <c r="J29" s="90"/>
      <c r="K29" s="90"/>
      <c r="L29" s="90"/>
      <c r="M29" s="90"/>
      <c r="N29" s="90"/>
      <c r="O29" s="90"/>
      <c r="P29" s="90"/>
    </row>
    <row r="30" spans="1:16">
      <c r="B30" s="90"/>
      <c r="C30" s="90"/>
      <c r="D30" s="90"/>
      <c r="E30" s="90"/>
      <c r="F30" s="90"/>
      <c r="G30" s="90"/>
      <c r="H30" s="90"/>
      <c r="I30" s="90"/>
      <c r="J30" s="90"/>
      <c r="K30" s="90"/>
      <c r="L30" s="90"/>
      <c r="M30" s="90"/>
      <c r="N30" s="90"/>
      <c r="O30" s="90"/>
      <c r="P30" s="90"/>
    </row>
    <row r="31" spans="1:16">
      <c r="B31" s="90"/>
      <c r="C31" s="90"/>
      <c r="D31" s="90"/>
      <c r="E31" s="90"/>
      <c r="F31" s="90"/>
      <c r="G31" s="90"/>
      <c r="H31" s="90"/>
      <c r="I31" s="90"/>
      <c r="J31" s="90"/>
      <c r="K31" s="90"/>
      <c r="L31" s="90"/>
      <c r="M31" s="90"/>
      <c r="N31" s="90"/>
      <c r="O31" s="90"/>
      <c r="P31" s="90"/>
    </row>
    <row r="33" spans="1:16">
      <c r="B33" t="s">
        <v>19</v>
      </c>
    </row>
    <row r="35" spans="1:16" s="77" customFormat="1" ht="18" customHeight="1">
      <c r="A35" s="76" t="s">
        <v>20</v>
      </c>
    </row>
    <row r="36" spans="1:16">
      <c r="B36" t="s">
        <v>21</v>
      </c>
    </row>
    <row r="37" spans="1:16" ht="14.25" customHeight="1">
      <c r="B37" s="90" t="s">
        <v>22</v>
      </c>
      <c r="C37" s="90"/>
      <c r="D37" s="90"/>
      <c r="E37" s="90"/>
      <c r="F37" s="90"/>
      <c r="G37" s="90"/>
      <c r="H37" s="90"/>
      <c r="I37" s="90"/>
      <c r="J37" s="90"/>
      <c r="K37" s="90"/>
      <c r="L37" s="90"/>
      <c r="M37" s="90"/>
      <c r="N37" s="90"/>
      <c r="O37" s="90"/>
      <c r="P37" s="90"/>
    </row>
    <row r="38" spans="1:16">
      <c r="B38" s="90"/>
      <c r="C38" s="90"/>
      <c r="D38" s="90"/>
      <c r="E38" s="90"/>
      <c r="F38" s="90"/>
      <c r="G38" s="90"/>
      <c r="H38" s="90"/>
      <c r="I38" s="90"/>
      <c r="J38" s="90"/>
      <c r="K38" s="90"/>
      <c r="L38" s="90"/>
      <c r="M38" s="90"/>
      <c r="N38" s="90"/>
      <c r="O38" s="90"/>
      <c r="P38" s="90"/>
    </row>
    <row r="39" spans="1:16">
      <c r="B39" s="90"/>
      <c r="C39" s="90"/>
      <c r="D39" s="90"/>
      <c r="E39" s="90"/>
      <c r="F39" s="90"/>
      <c r="G39" s="90"/>
      <c r="H39" s="90"/>
      <c r="I39" s="90"/>
      <c r="J39" s="90"/>
      <c r="K39" s="90"/>
      <c r="L39" s="90"/>
      <c r="M39" s="90"/>
      <c r="N39" s="90"/>
      <c r="O39" s="90"/>
      <c r="P39" s="90"/>
    </row>
    <row r="40" spans="1:16">
      <c r="B40" s="169" t="s">
        <v>23</v>
      </c>
      <c r="C40" s="169"/>
      <c r="D40" s="169"/>
      <c r="E40" s="169"/>
      <c r="F40" s="169"/>
      <c r="G40" s="169"/>
      <c r="H40" s="169"/>
      <c r="I40" s="169"/>
      <c r="J40" s="169"/>
      <c r="K40" s="169"/>
      <c r="L40" s="169"/>
      <c r="M40" s="169"/>
      <c r="N40" s="169"/>
      <c r="O40" s="169"/>
      <c r="P40" s="169"/>
    </row>
    <row r="41" spans="1:16">
      <c r="B41" s="169"/>
      <c r="C41" s="169"/>
      <c r="D41" s="169"/>
      <c r="E41" s="169"/>
      <c r="F41" s="169"/>
      <c r="G41" s="169"/>
      <c r="H41" s="169"/>
      <c r="I41" s="169"/>
      <c r="J41" s="169"/>
      <c r="K41" s="169"/>
      <c r="L41" s="169"/>
      <c r="M41" s="169"/>
      <c r="N41" s="169"/>
      <c r="O41" s="169"/>
      <c r="P41" s="169"/>
    </row>
    <row r="42" spans="1:16">
      <c r="B42" s="169" t="s">
        <v>24</v>
      </c>
      <c r="C42" s="169"/>
      <c r="D42" s="169"/>
      <c r="E42" s="169"/>
      <c r="F42" s="169"/>
      <c r="G42" s="169"/>
      <c r="H42" s="169"/>
      <c r="I42" s="169"/>
      <c r="J42" s="169"/>
      <c r="K42" s="169"/>
      <c r="L42" s="169"/>
      <c r="M42" s="169"/>
      <c r="N42" s="169"/>
      <c r="O42" s="169"/>
      <c r="P42" s="169"/>
    </row>
    <row r="43" spans="1:16">
      <c r="B43" s="169"/>
      <c r="C43" s="169"/>
      <c r="D43" s="169"/>
      <c r="E43" s="169"/>
      <c r="F43" s="169"/>
      <c r="G43" s="169"/>
      <c r="H43" s="169"/>
      <c r="I43" s="169"/>
      <c r="J43" s="169"/>
      <c r="K43" s="169"/>
      <c r="L43" s="169"/>
      <c r="M43" s="169"/>
      <c r="N43" s="169"/>
      <c r="O43" s="169"/>
      <c r="P43" s="169"/>
    </row>
    <row r="45" spans="1:16" s="77" customFormat="1" ht="18" customHeight="1">
      <c r="A45" s="76" t="s">
        <v>25</v>
      </c>
    </row>
    <row r="46" spans="1:16">
      <c r="B46" s="44" t="s">
        <v>26</v>
      </c>
    </row>
    <row r="47" spans="1:16" ht="16.5" customHeight="1">
      <c r="B47" s="89" t="s">
        <v>27</v>
      </c>
      <c r="C47" s="89"/>
      <c r="D47" s="89"/>
      <c r="E47" s="89"/>
      <c r="F47" s="89"/>
      <c r="G47" s="89"/>
      <c r="H47" s="89"/>
      <c r="I47" s="89"/>
      <c r="J47" s="89"/>
      <c r="K47" s="89"/>
      <c r="L47" s="89"/>
      <c r="M47" s="89"/>
      <c r="N47" s="89"/>
      <c r="O47" s="89"/>
      <c r="P47" s="89"/>
    </row>
    <row r="48" spans="1:16">
      <c r="B48" s="89"/>
      <c r="C48" s="89"/>
      <c r="D48" s="89"/>
      <c r="E48" s="89"/>
      <c r="F48" s="89"/>
      <c r="G48" s="89"/>
      <c r="H48" s="89"/>
      <c r="I48" s="89"/>
      <c r="J48" s="89"/>
      <c r="K48" s="89"/>
      <c r="L48" s="89"/>
      <c r="M48" s="89"/>
      <c r="N48" s="89"/>
      <c r="O48" s="89"/>
      <c r="P48" s="89"/>
    </row>
    <row r="49" spans="2:8">
      <c r="B49" s="44" t="s">
        <v>28</v>
      </c>
    </row>
    <row r="50" spans="2:8">
      <c r="B50" t="s">
        <v>29</v>
      </c>
    </row>
    <row r="51" spans="2:8">
      <c r="B51" t="s">
        <v>30</v>
      </c>
    </row>
    <row r="52" spans="2:8">
      <c r="B52" t="s">
        <v>31</v>
      </c>
    </row>
    <row r="54" spans="2:8" ht="18.75">
      <c r="B54" s="167" t="s">
        <v>32</v>
      </c>
      <c r="C54" s="167"/>
      <c r="D54" s="167"/>
      <c r="E54" s="167" t="s">
        <v>33</v>
      </c>
      <c r="F54" s="168"/>
      <c r="G54" s="168"/>
      <c r="H54" s="168"/>
    </row>
    <row r="56" spans="2:8" s="78" customFormat="1" ht="18">
      <c r="B56" s="78" t="s">
        <v>34</v>
      </c>
    </row>
    <row r="58" spans="2:8">
      <c r="B58" s="91" t="s">
        <v>35</v>
      </c>
    </row>
    <row r="60" spans="2:8">
      <c r="B60" t="s">
        <v>36</v>
      </c>
    </row>
  </sheetData>
  <mergeCells count="4">
    <mergeCell ref="B54:D54"/>
    <mergeCell ref="E54:H54"/>
    <mergeCell ref="B40:P41"/>
    <mergeCell ref="B42:P43"/>
  </mergeCells>
  <hyperlinks>
    <hyperlink ref="B54" location="Database!A1" display="GO TO DATABASE" xr:uid="{3D51B4B7-DB9B-48CE-A36C-6E96890CF6BD}"/>
    <hyperlink ref="E54" location="'Criteria Selection'!A1" display="GO TO CRITERIA SELECTION" xr:uid="{DD41B1C4-9C1B-4D0D-8497-33E68F73F0A9}"/>
  </hyperlink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779F5C-80D9-4A0F-8D51-32DFE32592D5}">
  <sheetPr codeName="Sheet13"/>
  <dimension ref="A1:G33"/>
  <sheetViews>
    <sheetView topLeftCell="E1" zoomScale="65" zoomScaleNormal="157" workbookViewId="0">
      <selection activeCell="G6" sqref="G6:G7"/>
    </sheetView>
  </sheetViews>
  <sheetFormatPr defaultRowHeight="16.5"/>
  <cols>
    <col min="1" max="1" width="2.5" customWidth="1"/>
    <col min="2" max="2" width="12.625" customWidth="1"/>
    <col min="3" max="3" width="124.375" customWidth="1"/>
    <col min="4" max="4" width="13.375" customWidth="1"/>
    <col min="5" max="5" width="41.5" customWidth="1"/>
    <col min="6" max="6" width="11.5" customWidth="1"/>
    <col min="7" max="7" width="48.875" customWidth="1"/>
  </cols>
  <sheetData>
    <row r="1" spans="1:7" s="59" customFormat="1" ht="23.25" customHeight="1">
      <c r="A1" s="160" t="s">
        <v>338</v>
      </c>
      <c r="B1" s="160"/>
      <c r="C1" s="160"/>
    </row>
    <row r="2" spans="1:7" ht="8.25" customHeight="1"/>
    <row r="3" spans="1:7" ht="24.75" customHeight="1">
      <c r="B3" s="87" t="s">
        <v>133</v>
      </c>
      <c r="C3" s="161" t="str">
        <f>VLOOKUP(B3,Database!B7:C71,2,FALSE)</f>
        <v>Geocellular storage systems (SuDS)</v>
      </c>
      <c r="D3" s="161"/>
      <c r="E3" s="161"/>
      <c r="F3" s="88"/>
      <c r="G3" s="88"/>
    </row>
    <row r="4" spans="1:7" ht="113.25" customHeight="1">
      <c r="B4" s="66" t="s">
        <v>339</v>
      </c>
      <c r="C4" s="65" t="s">
        <v>385</v>
      </c>
      <c r="D4" s="124" t="s">
        <v>378</v>
      </c>
      <c r="E4" s="101" t="s">
        <v>386</v>
      </c>
      <c r="F4" s="95"/>
      <c r="G4" s="96"/>
    </row>
    <row r="5" spans="1:7" ht="80.25" customHeight="1">
      <c r="B5" s="162" t="s">
        <v>343</v>
      </c>
      <c r="C5" s="179" t="s">
        <v>387</v>
      </c>
      <c r="D5" s="123"/>
      <c r="E5" s="100"/>
      <c r="F5" s="97"/>
      <c r="G5" s="98"/>
    </row>
    <row r="6" spans="1:7" ht="45" customHeight="1">
      <c r="B6" s="162"/>
      <c r="C6" s="164"/>
      <c r="D6" s="66" t="s">
        <v>345</v>
      </c>
      <c r="E6" s="67" t="str">
        <f>B18&amp;" "&amp;B19&amp;CHAR(10)&amp;B20&amp;" "&amp;B21&amp;CHAR(10)&amp;B22&amp;" "&amp;B23</f>
        <v xml:space="preserve">• Flooding 
• Water Stress 
 </v>
      </c>
      <c r="F6" s="112" t="s">
        <v>381</v>
      </c>
      <c r="G6" s="94" t="str">
        <f>F18&amp;" "&amp;F19&amp;" "&amp;F20&amp;CHAR(10)&amp;F21&amp;" "&amp;F22&amp;" "&amp;F23&amp;CHAR(10)&amp;F24&amp;" "&amp;F25&amp;" "&amp;F26&amp;CHAR(10)&amp;F27&amp;" "&amp;F28&amp;" "&amp;F29&amp;CHAR(10)&amp;F30&amp;" "&amp;F31&amp;" "&amp;F32&amp;" "&amp;F33</f>
        <v xml:space="preserve"> • Surface water management • Rainwater storage
   </v>
      </c>
    </row>
    <row r="7" spans="1:7" ht="40.5" customHeight="1">
      <c r="B7" s="162"/>
      <c r="C7" s="164"/>
      <c r="D7" s="66" t="s">
        <v>347</v>
      </c>
      <c r="E7" s="67" t="str">
        <f>C18&amp;CHAR(10)&amp;C19&amp;CHAR(10)&amp;C20</f>
        <v>• Buildings
• City Public Realm
• Open Spaces</v>
      </c>
      <c r="F7" s="108"/>
      <c r="G7" s="94"/>
    </row>
    <row r="8" spans="1:7" ht="82.5" customHeight="1">
      <c r="B8" s="162"/>
      <c r="C8" s="164"/>
      <c r="D8" s="66" t="s">
        <v>348</v>
      </c>
      <c r="E8" s="67" t="str">
        <f>D18&amp;"  "&amp;D19&amp;CHAR(10)&amp;D20&amp;" "&amp;D21&amp;CHAR(10)&amp;D22&amp;"  "&amp;D23&amp;CHAR(10)&amp;D24&amp;"  "&amp;D25&amp;CHAR(10)&amp;D26&amp;"  "&amp;D27</f>
        <v xml:space="preserve">  • Commercial or Institutional Building
 • City Gardens
  • TfL Street
• CoL Street  • Civic Space
• Publicly Accessible Private Land  • Open Spaces</v>
      </c>
      <c r="F8" s="66" t="s">
        <v>349</v>
      </c>
      <c r="G8" s="65" t="str">
        <f>E18&amp;" "&amp;E19&amp;" "&amp;E20&amp;CHAR(10)&amp;E21&amp;" "&amp;E22&amp;" "&amp;E23&amp;CHAR(10)&amp;E24&amp;" "&amp;E25&amp;" "&amp;E26&amp;CHAR(10)&amp;E27&amp;" "&amp;E28&amp;" "&amp;E29&amp;CHAR(10)&amp;E30&amp;" "&amp;E31</f>
        <v xml:space="preserve">  
 • SuDS 
 • Underground Utilities</v>
      </c>
    </row>
    <row r="9" spans="1:7" ht="117.75" customHeight="1">
      <c r="B9" s="162" t="s">
        <v>350</v>
      </c>
      <c r="C9" s="163" t="s">
        <v>388</v>
      </c>
      <c r="D9" s="66" t="s">
        <v>352</v>
      </c>
      <c r="E9" s="93" t="s">
        <v>389</v>
      </c>
      <c r="F9" s="94"/>
      <c r="G9" s="94"/>
    </row>
    <row r="10" spans="1:7" ht="129" customHeight="1">
      <c r="B10" s="162"/>
      <c r="C10" s="164"/>
      <c r="D10" s="66" t="s">
        <v>354</v>
      </c>
      <c r="E10" s="93" t="s">
        <v>390</v>
      </c>
      <c r="F10" s="94"/>
      <c r="G10" s="94"/>
    </row>
    <row r="11" spans="1:7" ht="15" customHeight="1"/>
    <row r="17" spans="2:6" hidden="1">
      <c r="B17" s="62" t="s">
        <v>44</v>
      </c>
      <c r="C17" s="62" t="s">
        <v>39</v>
      </c>
      <c r="D17" s="62" t="s">
        <v>40</v>
      </c>
      <c r="E17" s="62" t="s">
        <v>41</v>
      </c>
      <c r="F17" s="62" t="s">
        <v>45</v>
      </c>
    </row>
    <row r="18" spans="2:6" hidden="1">
      <c r="B18" s="1" t="str">
        <f>IF(INDEX(Database!$AK$7:$AK$71,MATCH($B$3,Database!$B$7:$B$71,0))="Yes",CHAR(149)&amp;" "&amp;Database!$AK$5,"")</f>
        <v>• Flooding</v>
      </c>
      <c r="C18" s="1" t="str">
        <f>IF(INDEX(Database!$E$7:$E$71,MATCH($B$3,Database!$B$7:$B$71,0))="Yes",CHAR(149)&amp;" "&amp;Database!$E$5,"")</f>
        <v>• Buildings</v>
      </c>
      <c r="D18" s="1" t="str">
        <f>IF(INDEX(Database!$I$7:$I$71,MATCH($B$3,Database!$B$7:$B$71,0))="Yes",CHAR(149)&amp;" "&amp;Database!$I$5,"")</f>
        <v/>
      </c>
      <c r="E18" s="1" t="str">
        <f>IF(INDEX(Database!$T$7:$T$71,MATCH($B$3,Database!$B$7:$B$71,0))="Yes",CHAR(149)&amp;" "&amp;Database!$T$5,"")</f>
        <v/>
      </c>
      <c r="F18" s="1" t="str">
        <f>IF(INDEX(Database!$AQ$7:$AQ$71,MATCH($B$3,Database!$B$7:$B$71,0))=1,CHAR(149)&amp;" "&amp;Database!$AQ$5,"")</f>
        <v/>
      </c>
    </row>
    <row r="19" spans="2:6" hidden="1">
      <c r="B19" s="1" t="str">
        <f>IF(INDEX(Database!$AL$7:$AL$71,MATCH($B$3,Database!$B$7:$B$71,0))="Yes",CHAR(149)&amp;" "&amp;Database!$AL$5,"")</f>
        <v/>
      </c>
      <c r="C19" s="1" t="str">
        <f>IF(INDEX(Database!$F$7:$F$71,MATCH($B$3,Database!$B$7:$B$71,0))="Yes",CHAR(149)&amp;" "&amp;Database!$F$5,"")</f>
        <v>• City Public Realm</v>
      </c>
      <c r="D19" s="1" t="str">
        <f>IF(INDEX(Database!$J$7:$J$71,MATCH($B$3,Database!$B$7:$B$71,0))="Yes",CHAR(149)&amp;" "&amp;Database!$J$5,"")</f>
        <v>• Commercial or Institutional Building</v>
      </c>
      <c r="E19" s="1" t="str">
        <f>IF(INDEX(Database!$U$7:$U$71,MATCH($B$3,Database!$B$7:$B$71,0))="Yes",CHAR(149)&amp;" "&amp;Database!$U$5,"")</f>
        <v/>
      </c>
      <c r="F19" s="1" t="str">
        <f>IF(INDEX(Database!$AR$7:$AR$71,MATCH($B$3,Database!$B$7:$B$71,0))=1,CHAR(149)&amp;" "&amp;Database!$AR$5,"")</f>
        <v>• Surface water management</v>
      </c>
    </row>
    <row r="20" spans="2:6" hidden="1">
      <c r="B20" s="1" t="str">
        <f>IF(INDEX(Database!$AM$7:$AM$71,MATCH($B$3,Database!$B$7:$B$71,0))="Yes",CHAR(149)&amp;" "&amp;Database!$AM$5,"")</f>
        <v>• Water Stress</v>
      </c>
      <c r="C20" s="1" t="str">
        <f>IF(INDEX(Database!$G$7:$G$71,MATCH($B$3,Database!$B$7:$B$71,0))="Yes",CHAR(149)&amp;" "&amp;Database!$G$5,"")</f>
        <v>• Open Spaces</v>
      </c>
      <c r="D20" s="1" t="str">
        <f>IF(INDEX(Database!$K$7:$K$71,MATCH($B$3,Database!$B$7:$B$71,0))="Yes",CHAR(149)&amp;" "&amp;Database!$K$5,"")</f>
        <v/>
      </c>
      <c r="E20" s="1" t="str">
        <f>IF(INDEX(Database!$V$7:$V$71,MATCH($B$3,Database!$B$7:$B$71,0))="Yes",CHAR(149)&amp;" "&amp;Database!$V$5,"")</f>
        <v/>
      </c>
      <c r="F20" s="1" t="str">
        <f>IF(INDEX(Database!$AS$7:$AS$71,MATCH($B$3,Database!$B$7:$B$71,0))=1,CHAR(149)&amp;" "&amp;Database!$AS$5,"")</f>
        <v>• Rainwater storage</v>
      </c>
    </row>
    <row r="21" spans="2:6" hidden="1">
      <c r="B21" s="1" t="str">
        <f>IF(INDEX(Database!$AN$7:$AN$71,MATCH($B$3,Database!$B$7:$B$71,0))="Yes",CHAR(149)&amp;" "&amp;Database!$AN$5,"")</f>
        <v/>
      </c>
      <c r="C21" s="1"/>
      <c r="D21" s="1" t="str">
        <f>IF(INDEX(Database!$L$7:$L$71,MATCH($B$3,Database!$B$7:$B$71,0))="Yes",CHAR(149)&amp;" "&amp;Database!$L$5,"")</f>
        <v>• City Gardens</v>
      </c>
      <c r="E21" s="1" t="str">
        <f>IF(INDEX(Database!$W$7:$W$71,MATCH($B$3,Database!$B$7:$B$71,0))="Yes",CHAR(149)&amp;" "&amp;Database!$W$5,"")</f>
        <v/>
      </c>
      <c r="F21" s="1" t="str">
        <f>IF(INDEX(Database!$AT$7:$AT$71,MATCH($B$3,Database!$B$7:$B$71,0))=1,CHAR(149)&amp;" "&amp;Database!$AT$5,"")</f>
        <v/>
      </c>
    </row>
    <row r="22" spans="2:6" hidden="1">
      <c r="B22" s="1" t="str">
        <f>IF(INDEX(Database!$AO$7:$AO$71,MATCH($B$3,Database!$B$7:$B$71,0))="Yes",CHAR(149)&amp;" "&amp;Database!$AO$5,"")</f>
        <v/>
      </c>
      <c r="C22" s="1"/>
      <c r="D22" s="1" t="str">
        <f>IF(INDEX(Database!$M$7:$M$71,MATCH($B$3,Database!$B$7:$B$71,0))="Yes",CHAR(149)&amp;" "&amp;Database!$M$5,"")</f>
        <v/>
      </c>
      <c r="E22" s="1" t="str">
        <f>IF(INDEX(Database!$X$7:$X$71,MATCH($B$3,Database!$B$7:$B$71,0))="Yes",CHAR(149)&amp;" "&amp;Database!$X$5,"")</f>
        <v/>
      </c>
      <c r="F22" s="1" t="str">
        <f>IF(INDEX(Database!$AU$7:$AU$71,MATCH($B$3,Database!$B$7:$B$71,0))=1,CHAR(149)&amp;" "&amp;Database!$AU$5,"")</f>
        <v/>
      </c>
    </row>
    <row r="23" spans="2:6" hidden="1">
      <c r="B23" s="1" t="str">
        <f>IF(INDEX(Database!$AP$7:$AP$71,MATCH($B$3,Database!$B$7:$B$71,0))="Yes",CHAR(149)&amp;" "&amp;Database!$AP$5,"")</f>
        <v/>
      </c>
      <c r="C23" s="1"/>
      <c r="D23" s="1" t="str">
        <f>IF(INDEX(Database!$N$7:$N$71,MATCH($B$3,Database!$B$7:$B$71,0))="Yes",CHAR(149)&amp;" "&amp;Database!$N$5,"")</f>
        <v>• TfL Street</v>
      </c>
      <c r="E23" s="1" t="str">
        <f>IF(INDEX(Database!$Y$7:$Y$71,MATCH($B$3,Database!$B$7:$B$71,0))="Yes",CHAR(149)&amp;" "&amp;Database!$Y$5,"")</f>
        <v/>
      </c>
      <c r="F23" s="1" t="str">
        <f>IF(INDEX(Database!$AV$7:$AV$71,MATCH($B$3,Database!$B$7:$B$71,0))=1,CHAR(149)&amp;" "&amp;Database!$AV$5,"")</f>
        <v/>
      </c>
    </row>
    <row r="24" spans="2:6" hidden="1">
      <c r="B24" s="1"/>
      <c r="C24" s="1"/>
      <c r="D24" s="1" t="str">
        <f>IF(INDEX(Database!$O$7:$O$71,MATCH($B$3,Database!$B$7:$B$71,0))="Yes",CHAR(149)&amp;" "&amp;Database!$O$5,"")</f>
        <v>• CoL Street</v>
      </c>
      <c r="E24" s="1" t="str">
        <f>IF(INDEX(Database!$Z$7:$Z$71,MATCH($B$3,Database!$B$7:$B$71,0))="Yes",CHAR(149)&amp;" "&amp;Database!$Z$5,"")</f>
        <v/>
      </c>
      <c r="F24" s="1" t="str">
        <f>IF(INDEX(Database!$AW$7:$AW$71,MATCH($B$3,Database!$B$7:$B$71,0))=1,CHAR(149)&amp;" "&amp;Database!$AW$5,"")</f>
        <v/>
      </c>
    </row>
    <row r="25" spans="2:6" hidden="1">
      <c r="B25" s="1"/>
      <c r="C25" s="1"/>
      <c r="D25" s="1" t="str">
        <f>IF(INDEX(Database!$P$7:$P$71,MATCH($B$3,Database!$B$7:$B$71,0))="Yes",CHAR(149)&amp;" "&amp;Database!$P$5,"")</f>
        <v>• Civic Space</v>
      </c>
      <c r="E25" s="1" t="str">
        <f>IF(INDEX(Database!$AA$7:$AA$71,MATCH($B$3,Database!$B$7:$B$71,0))="Yes",CHAR(149)&amp;" "&amp;Database!$AA$5,"")</f>
        <v/>
      </c>
      <c r="F25" s="1" t="str">
        <f>IF(INDEX(Database!$AX$7:$AX$71,MATCH($B$3,Database!$B$7:$B$71,0))=1,CHAR(149)&amp;" "&amp;Database!$AX$5,"")</f>
        <v/>
      </c>
    </row>
    <row r="26" spans="2:6" hidden="1">
      <c r="B26" s="1"/>
      <c r="C26" s="1"/>
      <c r="D26" s="1" t="str">
        <f>IF(INDEX(Database!$Q$7:$Q$71,MATCH($B$3,Database!$B$7:$B$71,0))="Yes",CHAR(149)&amp;" "&amp;Database!$Q$5,"")</f>
        <v>• Publicly Accessible Private Land</v>
      </c>
      <c r="E26" s="1" t="str">
        <f>IF(INDEX(Database!$AB$7:$AB$71,MATCH($B$3,Database!$B$7:$B$71,0))="Yes",CHAR(149)&amp;" "&amp;Database!$AB$5,"")</f>
        <v/>
      </c>
      <c r="F26" s="1" t="str">
        <f>IF(INDEX(Database!$AY$7:$AY$71,MATCH($B$3,Database!$B$7:$B$71,0))=1,CHAR(149)&amp;" "&amp;Database!$AY$5,"")</f>
        <v/>
      </c>
    </row>
    <row r="27" spans="2:6" hidden="1">
      <c r="B27" s="1"/>
      <c r="C27" s="1"/>
      <c r="D27" s="1" t="str">
        <f>IF(INDEX(Database!$R$7:$R$71,MATCH($B$3,Database!$B$7:$B$71,0))="Yes",CHAR(149)&amp;" "&amp;Database!$R$5,"")</f>
        <v>• Open Spaces</v>
      </c>
      <c r="E27" s="1" t="str">
        <f>IF(INDEX(Database!$AC$7:$AC$71,MATCH($B$3,Database!$B$7:$B$71,0))="Yes",CHAR(149)&amp;" "&amp;Database!$AC$5,"")</f>
        <v/>
      </c>
      <c r="F27" s="1" t="str">
        <f>IF(INDEX(Database!$AZ$7:$AZ$71,MATCH($B$3,Database!$B$7:$B$71,0))=1,CHAR(149)&amp;" "&amp;Database!$AZ$5,"")</f>
        <v/>
      </c>
    </row>
    <row r="28" spans="2:6" hidden="1">
      <c r="B28" s="1"/>
      <c r="C28" s="1"/>
      <c r="D28" s="1"/>
      <c r="E28" s="1" t="str">
        <f>IF(INDEX(Database!$AD$7:$AD$71,MATCH($B$3,Database!$B$7:$B$71,0))="Yes",CHAR(149)&amp;" "&amp;Database!$AD$5,"")</f>
        <v>• SuDS</v>
      </c>
      <c r="F28" s="1" t="str">
        <f>IF(INDEX(Database!$BA$7:$BA$71,MATCH($B$3,Database!$B$7:$B$71,0))=1,CHAR(149)&amp;" "&amp;Database!$BA$5,"")</f>
        <v/>
      </c>
    </row>
    <row r="29" spans="2:6" hidden="1">
      <c r="B29" s="1"/>
      <c r="C29" s="1"/>
      <c r="D29" s="1"/>
      <c r="E29" s="1" t="str">
        <f>IF(INDEX(Database!$AE$7:$AE$71,MATCH($B$3,Database!$B$7:$B$71,0))="Yes",CHAR(149)&amp;" "&amp;Database!$AE$5,"")</f>
        <v/>
      </c>
      <c r="F29" s="1" t="str">
        <f>IF(INDEX(Database!$BB$7:$BB$71,MATCH($B$3,Database!$B$7:$B$71,0))=1,CHAR(149)&amp;" "&amp;Database!$BB$5,"")</f>
        <v/>
      </c>
    </row>
    <row r="30" spans="2:6" hidden="1">
      <c r="B30" s="1"/>
      <c r="C30" s="1"/>
      <c r="D30" s="1"/>
      <c r="E30" s="1" t="str">
        <f>IF(INDEX(Database!$AF$7:$AF$71,MATCH($B$3,Database!$B$7:$B$71,0))="Yes",CHAR(149)&amp;" "&amp;Database!$AF$5,"")</f>
        <v/>
      </c>
      <c r="F30" s="1" t="str">
        <f>IF(INDEX(Database!$BC$7:$BC$71,MATCH($B$3,Database!$B$7:$B$71,0))=1,CHAR(149)&amp;" "&amp;Database!$BC$5,"")</f>
        <v/>
      </c>
    </row>
    <row r="31" spans="2:6" hidden="1">
      <c r="B31" s="1"/>
      <c r="C31" s="1"/>
      <c r="D31" s="1"/>
      <c r="E31" s="1" t="str">
        <f>IF(INDEX(Database!$AG$7:$AG$71,MATCH($B$3,Database!$B$7:$B$71,0))="Yes",CHAR(149)&amp;" "&amp;Database!$AG$5,"")</f>
        <v>• Underground Utilities</v>
      </c>
      <c r="F31" s="1" t="str">
        <f>IF(INDEX(Database!$BD$7:$BD$71,MATCH($B$3,Database!$B$7:$B$71,0))=1,CHAR(149)&amp;" "&amp;Database!$BD$5,"")</f>
        <v/>
      </c>
    </row>
    <row r="32" spans="2:6" hidden="1">
      <c r="B32" s="1"/>
      <c r="C32" s="1"/>
      <c r="D32" s="1"/>
      <c r="E32" s="1"/>
      <c r="F32" s="1" t="str">
        <f>IF(INDEX(Database!$BE$7:$BE$71,MATCH($B$3,Database!$B$7:$B$71,0))=1,CHAR(149)&amp;" "&amp;Database!$BE$5,"")</f>
        <v/>
      </c>
    </row>
    <row r="33" spans="2:6" hidden="1">
      <c r="B33" s="1"/>
      <c r="C33" s="1"/>
      <c r="D33" s="1"/>
      <c r="E33" s="1"/>
      <c r="F33" s="1" t="str">
        <f>IF(INDEX(Database!$BF$7:$BF$71,MATCH($B$3,Database!$B$7:$B$71,0))=1,CHAR(149)&amp;" "&amp;Database!$BF$5,"")</f>
        <v/>
      </c>
    </row>
  </sheetData>
  <mergeCells count="6">
    <mergeCell ref="B9:B10"/>
    <mergeCell ref="C9:C10"/>
    <mergeCell ref="A1:C1"/>
    <mergeCell ref="C3:E3"/>
    <mergeCell ref="B5:B8"/>
    <mergeCell ref="C5:C8"/>
  </mergeCells>
  <hyperlinks>
    <hyperlink ref="A1" location="'Criteria Selection'!A1" display="&lt; BACK TO CRITERIA SELECTION" xr:uid="{59051824-0627-42A0-BCBB-C5A9C2F21072}"/>
  </hyperlink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4EC08C-CD71-4F80-A763-CD1DEB8DB7C8}">
  <sheetPr codeName="Sheet14"/>
  <dimension ref="A1:G33"/>
  <sheetViews>
    <sheetView topLeftCell="D1" zoomScale="80" zoomScaleNormal="80" workbookViewId="0">
      <selection activeCell="L7" sqref="L7"/>
    </sheetView>
  </sheetViews>
  <sheetFormatPr defaultRowHeight="16.5"/>
  <cols>
    <col min="1" max="1" width="2.5" customWidth="1"/>
    <col min="2" max="2" width="12.625" customWidth="1"/>
    <col min="3" max="3" width="124.375" customWidth="1"/>
    <col min="4" max="4" width="13.375" customWidth="1"/>
    <col min="5" max="5" width="41.5" customWidth="1"/>
    <col min="6" max="6" width="11.5" customWidth="1"/>
    <col min="7" max="7" width="48.875" customWidth="1"/>
  </cols>
  <sheetData>
    <row r="1" spans="1:7" s="59" customFormat="1" ht="23.25" customHeight="1">
      <c r="A1" s="160" t="s">
        <v>338</v>
      </c>
      <c r="B1" s="160"/>
      <c r="C1" s="160"/>
    </row>
    <row r="2" spans="1:7" ht="8.25" customHeight="1"/>
    <row r="3" spans="1:7" ht="24.75" customHeight="1">
      <c r="B3" s="87" t="s">
        <v>136</v>
      </c>
      <c r="C3" s="161" t="str">
        <f>VLOOKUP(B3,Database!B7:C71,2,FALSE)</f>
        <v>Infiltration trenches (SuDS)</v>
      </c>
      <c r="D3" s="161"/>
      <c r="E3" s="161"/>
      <c r="F3" s="88"/>
      <c r="G3" s="88"/>
    </row>
    <row r="4" spans="1:7" ht="113.25" customHeight="1">
      <c r="B4" s="66" t="s">
        <v>339</v>
      </c>
      <c r="C4" s="65" t="s">
        <v>391</v>
      </c>
      <c r="D4" s="112" t="s">
        <v>378</v>
      </c>
      <c r="E4" s="99" t="s">
        <v>392</v>
      </c>
      <c r="F4" s="95"/>
    </row>
    <row r="5" spans="1:7" ht="80.25" customHeight="1">
      <c r="B5" s="162" t="s">
        <v>343</v>
      </c>
      <c r="C5" s="163" t="s">
        <v>393</v>
      </c>
      <c r="D5" s="108"/>
      <c r="E5" s="100"/>
      <c r="F5" s="97"/>
      <c r="G5" s="98"/>
    </row>
    <row r="6" spans="1:7" ht="45" customHeight="1">
      <c r="B6" s="162"/>
      <c r="C6" s="164"/>
      <c r="D6" s="66" t="s">
        <v>345</v>
      </c>
      <c r="E6" s="67" t="str">
        <f>B18&amp;" "&amp;B19&amp;CHAR(10)&amp;B20&amp;" "&amp;B21&amp;CHAR(10)&amp;B22&amp;" "&amp;B23</f>
        <v xml:space="preserve">• Flooding 
• Water Stress 
 </v>
      </c>
      <c r="F6" s="112" t="s">
        <v>381</v>
      </c>
      <c r="G6" s="94" t="str">
        <f>F18&amp;" "&amp;F19&amp;" "&amp;F20&amp;CHAR(10)&amp;F21&amp;" "&amp;F22&amp;" "&amp;F23&amp;CHAR(10)&amp;F24&amp;" "&amp;F25&amp;" "&amp;F26&amp;CHAR(10)&amp;F27&amp;" "&amp;F28&amp;" "&amp;F29&amp;CHAR(10)&amp;F30&amp;" "&amp;F31&amp;" "&amp;F32&amp;" "&amp;F33</f>
        <v xml:space="preserve"> • Surface water management 
 • Enhancing biodiversity 
• Streetscape improvement   </v>
      </c>
    </row>
    <row r="7" spans="1:7" ht="64.5" customHeight="1">
      <c r="B7" s="162"/>
      <c r="C7" s="164"/>
      <c r="D7" s="66" t="s">
        <v>347</v>
      </c>
      <c r="E7" s="67" t="str">
        <f>C18&amp;CHAR(10)&amp;C19&amp;CHAR(10)&amp;C20</f>
        <v xml:space="preserve">
• City Public Realm
• Open Spaces</v>
      </c>
      <c r="F7" s="108"/>
      <c r="G7" s="94"/>
    </row>
    <row r="8" spans="1:7" ht="60" customHeight="1">
      <c r="B8" s="162"/>
      <c r="C8" s="164"/>
      <c r="D8" s="66" t="s">
        <v>348</v>
      </c>
      <c r="E8" s="67" t="str">
        <f>D18&amp;"  "&amp;D19&amp;CHAR(10)&amp;D20&amp;" "&amp;D21&amp;CHAR(10)&amp;D22&amp;"  "&amp;D23&amp;CHAR(10)&amp;D24&amp;"  "&amp;D25&amp;CHAR(10)&amp;D26&amp;"  "&amp;D27</f>
        <v xml:space="preserve">  
 • City Gardens
• Churchyard  
  • Civic Space
• Publicly Accessible Private Land  • Open Spaces</v>
      </c>
      <c r="F8" s="66" t="s">
        <v>349</v>
      </c>
      <c r="G8" s="65" t="str">
        <f>E18&amp;" "&amp;E19&amp;" "&amp;E20&amp;CHAR(10)&amp;E21&amp;" "&amp;E22&amp;" "&amp;E23&amp;CHAR(10)&amp;E24&amp;" "&amp;E25&amp;" "&amp;E26&amp;CHAR(10)&amp;E27&amp;" "&amp;E28&amp;" "&amp;E29&amp;CHAR(10)&amp;E30&amp;" "&amp;E31</f>
        <v xml:space="preserve">  
• Soft Landscaping  
 • SuDS 
 • Underground Utilities</v>
      </c>
    </row>
    <row r="9" spans="1:7" ht="117.75" customHeight="1">
      <c r="B9" s="162" t="s">
        <v>350</v>
      </c>
      <c r="C9" s="163" t="s">
        <v>394</v>
      </c>
      <c r="D9" s="66" t="s">
        <v>352</v>
      </c>
      <c r="E9" s="93" t="s">
        <v>395</v>
      </c>
      <c r="F9" s="94"/>
      <c r="G9" s="94"/>
    </row>
    <row r="10" spans="1:7" ht="129" customHeight="1">
      <c r="B10" s="162"/>
      <c r="C10" s="164"/>
      <c r="D10" s="66" t="s">
        <v>354</v>
      </c>
      <c r="E10" s="93" t="s">
        <v>396</v>
      </c>
      <c r="F10" s="94"/>
      <c r="G10" s="94"/>
    </row>
    <row r="11" spans="1:7" ht="15" customHeight="1"/>
    <row r="17" spans="2:6" hidden="1">
      <c r="B17" s="62" t="s">
        <v>44</v>
      </c>
      <c r="C17" s="62" t="s">
        <v>39</v>
      </c>
      <c r="D17" s="62" t="s">
        <v>40</v>
      </c>
      <c r="E17" s="62" t="s">
        <v>41</v>
      </c>
      <c r="F17" s="62" t="s">
        <v>45</v>
      </c>
    </row>
    <row r="18" spans="2:6" hidden="1">
      <c r="B18" s="1" t="str">
        <f>IF(INDEX(Database!$AK$7:$AK$71,MATCH($B$3,Database!$B$7:$B$71,0))="Yes",CHAR(149)&amp;" "&amp;Database!$AK$5,"")</f>
        <v>• Flooding</v>
      </c>
      <c r="C18" s="1" t="str">
        <f>IF(INDEX(Database!$E$7:$E$71,MATCH($B$3,Database!$B$7:$B$71,0))="Yes",CHAR(149)&amp;" "&amp;Database!$E$5,"")</f>
        <v/>
      </c>
      <c r="D18" s="1" t="str">
        <f>IF(INDEX(Database!$I$7:$I$71,MATCH($B$3,Database!$B$7:$B$71,0))="Yes",CHAR(149)&amp;" "&amp;Database!$I$5,"")</f>
        <v/>
      </c>
      <c r="E18" s="1" t="str">
        <f>IF(INDEX(Database!$T$7:$T$71,MATCH($B$3,Database!$B$7:$B$71,0))="Yes",CHAR(149)&amp;" "&amp;Database!$T$5,"")</f>
        <v/>
      </c>
      <c r="F18" s="1" t="str">
        <f>IF(INDEX(Database!$AQ$7:$AQ$71,MATCH($B$3,Database!$B$7:$B$71,0))=1,CHAR(149)&amp;" "&amp;Database!$AQ$5,"")</f>
        <v/>
      </c>
    </row>
    <row r="19" spans="2:6" hidden="1">
      <c r="B19" s="1" t="str">
        <f>IF(INDEX(Database!$AL$7:$AL$71,MATCH($B$3,Database!$B$7:$B$71,0))="Yes",CHAR(149)&amp;" "&amp;Database!$AL$5,"")</f>
        <v/>
      </c>
      <c r="C19" s="1" t="str">
        <f>IF(INDEX(Database!$F$7:$F$71,MATCH($B$3,Database!$B$7:$B$71,0))="Yes",CHAR(149)&amp;" "&amp;Database!$F$5,"")</f>
        <v>• City Public Realm</v>
      </c>
      <c r="D19" s="1" t="str">
        <f>IF(INDEX(Database!$J$7:$J$71,MATCH($B$3,Database!$B$7:$B$71,0))="Yes",CHAR(149)&amp;" "&amp;Database!$J$5,"")</f>
        <v/>
      </c>
      <c r="E19" s="1" t="str">
        <f>IF(INDEX(Database!$U$7:$U$71,MATCH($B$3,Database!$B$7:$B$71,0))="Yes",CHAR(149)&amp;" "&amp;Database!$U$5,"")</f>
        <v/>
      </c>
      <c r="F19" s="1" t="str">
        <f>IF(INDEX(Database!$AR$7:$AR$71,MATCH($B$3,Database!$B$7:$B$71,0))=1,CHAR(149)&amp;" "&amp;Database!$AR$5,"")</f>
        <v>• Surface water management</v>
      </c>
    </row>
    <row r="20" spans="2:6" hidden="1">
      <c r="B20" s="1" t="str">
        <f>IF(INDEX(Database!$AM$7:$AM$71,MATCH($B$3,Database!$B$7:$B$71,0))="Yes",CHAR(149)&amp;" "&amp;Database!$AM$5,"")</f>
        <v>• Water Stress</v>
      </c>
      <c r="C20" s="1" t="str">
        <f>IF(INDEX(Database!$G$7:$G$71,MATCH($B$3,Database!$B$7:$B$71,0))="Yes",CHAR(149)&amp;" "&amp;Database!$G$5,"")</f>
        <v>• Open Spaces</v>
      </c>
      <c r="D20" s="1" t="str">
        <f>IF(INDEX(Database!$K$7:$K$71,MATCH($B$3,Database!$B$7:$B$71,0))="Yes",CHAR(149)&amp;" "&amp;Database!$K$5,"")</f>
        <v/>
      </c>
      <c r="E20" s="1" t="str">
        <f>IF(INDEX(Database!$V$7:$V$71,MATCH($B$3,Database!$B$7:$B$71,0))="Yes",CHAR(149)&amp;" "&amp;Database!$V$5,"")</f>
        <v/>
      </c>
      <c r="F20" s="1" t="str">
        <f>IF(INDEX(Database!$AS$7:$AS$71,MATCH($B$3,Database!$B$7:$B$71,0))=1,CHAR(149)&amp;" "&amp;Database!$AS$5,"")</f>
        <v/>
      </c>
    </row>
    <row r="21" spans="2:6" hidden="1">
      <c r="B21" s="1" t="str">
        <f>IF(INDEX(Database!$AN$7:$AN$71,MATCH($B$3,Database!$B$7:$B$71,0))="Yes",CHAR(149)&amp;" "&amp;Database!$AN$5,"")</f>
        <v/>
      </c>
      <c r="C21" s="1"/>
      <c r="D21" s="1" t="str">
        <f>IF(INDEX(Database!$L$7:$L$71,MATCH($B$3,Database!$B$7:$B$71,0))="Yes",CHAR(149)&amp;" "&amp;Database!$L$5,"")</f>
        <v>• City Gardens</v>
      </c>
      <c r="E21" s="1" t="str">
        <f>IF(INDEX(Database!$W$7:$W$71,MATCH($B$3,Database!$B$7:$B$71,0))="Yes",CHAR(149)&amp;" "&amp;Database!$W$5,"")</f>
        <v/>
      </c>
      <c r="F21" s="1" t="str">
        <f>IF(INDEX(Database!$AT$7:$AT$71,MATCH($B$3,Database!$B$7:$B$71,0))=1,CHAR(149)&amp;" "&amp;Database!$AT$5,"")</f>
        <v/>
      </c>
    </row>
    <row r="22" spans="2:6" hidden="1">
      <c r="B22" s="1" t="str">
        <f>IF(INDEX(Database!$AO$7:$AO$71,MATCH($B$3,Database!$B$7:$B$71,0))="Yes",CHAR(149)&amp;" "&amp;Database!$AO$5,"")</f>
        <v/>
      </c>
      <c r="C22" s="1"/>
      <c r="D22" s="1" t="str">
        <f>IF(INDEX(Database!$M$7:$M$71,MATCH($B$3,Database!$B$7:$B$71,0))="Yes",CHAR(149)&amp;" "&amp;Database!$M$5,"")</f>
        <v>• Churchyard</v>
      </c>
      <c r="E22" s="1" t="str">
        <f>IF(INDEX(Database!$X$7:$X$71,MATCH($B$3,Database!$B$7:$B$71,0))="Yes",CHAR(149)&amp;" "&amp;Database!$X$5,"")</f>
        <v/>
      </c>
      <c r="F22" s="1" t="str">
        <f>IF(INDEX(Database!$AU$7:$AU$71,MATCH($B$3,Database!$B$7:$B$71,0))=1,CHAR(149)&amp;" "&amp;Database!$AU$5,"")</f>
        <v>• Enhancing biodiversity</v>
      </c>
    </row>
    <row r="23" spans="2:6" hidden="1">
      <c r="B23" s="1" t="str">
        <f>IF(INDEX(Database!$AP$7:$AP$71,MATCH($B$3,Database!$B$7:$B$71,0))="Yes",CHAR(149)&amp;" "&amp;Database!$AP$5,"")</f>
        <v/>
      </c>
      <c r="C23" s="1"/>
      <c r="D23" s="1" t="str">
        <f>IF(INDEX(Database!$N$7:$N$71,MATCH($B$3,Database!$B$7:$B$71,0))="Yes",CHAR(149)&amp;" "&amp;Database!$N$5,"")</f>
        <v/>
      </c>
      <c r="E23" s="1" t="str">
        <f>IF(INDEX(Database!$Y$7:$Y$71,MATCH($B$3,Database!$B$7:$B$71,0))="Yes",CHAR(149)&amp;" "&amp;Database!$Y$5,"")</f>
        <v/>
      </c>
      <c r="F23" s="1" t="str">
        <f>IF(INDEX(Database!$AV$7:$AV$71,MATCH($B$3,Database!$B$7:$B$71,0))=1,CHAR(149)&amp;" "&amp;Database!$AV$5,"")</f>
        <v/>
      </c>
    </row>
    <row r="24" spans="2:6" hidden="1">
      <c r="B24" s="1"/>
      <c r="C24" s="1"/>
      <c r="D24" s="1" t="str">
        <f>IF(INDEX(Database!$O$7:$O$71,MATCH($B$3,Database!$B$7:$B$71,0))="Yes",CHAR(149)&amp;" "&amp;Database!$O$5,"")</f>
        <v/>
      </c>
      <c r="E24" s="1" t="str">
        <f>IF(INDEX(Database!$Z$7:$Z$71,MATCH($B$3,Database!$B$7:$B$71,0))="Yes",CHAR(149)&amp;" "&amp;Database!$Z$5,"")</f>
        <v>• Soft Landscaping</v>
      </c>
      <c r="F24" s="1" t="str">
        <f>IF(INDEX(Database!$AW$7:$AW$71,MATCH($B$3,Database!$B$7:$B$71,0))=1,CHAR(149)&amp;" "&amp;Database!$AW$5,"")</f>
        <v/>
      </c>
    </row>
    <row r="25" spans="2:6" hidden="1">
      <c r="B25" s="1"/>
      <c r="C25" s="1"/>
      <c r="D25" s="1" t="str">
        <f>IF(INDEX(Database!$P$7:$P$71,MATCH($B$3,Database!$B$7:$B$71,0))="Yes",CHAR(149)&amp;" "&amp;Database!$P$5,"")</f>
        <v>• Civic Space</v>
      </c>
      <c r="E25" s="1" t="str">
        <f>IF(INDEX(Database!$AA$7:$AA$71,MATCH($B$3,Database!$B$7:$B$71,0))="Yes",CHAR(149)&amp;" "&amp;Database!$AA$5,"")</f>
        <v/>
      </c>
      <c r="F25" s="1" t="str">
        <f>IF(INDEX(Database!$AX$7:$AX$71,MATCH($B$3,Database!$B$7:$B$71,0))=1,CHAR(149)&amp;" "&amp;Database!$AX$5,"")</f>
        <v/>
      </c>
    </row>
    <row r="26" spans="2:6" hidden="1">
      <c r="B26" s="1"/>
      <c r="C26" s="1"/>
      <c r="D26" s="1" t="str">
        <f>IF(INDEX(Database!$Q$7:$Q$71,MATCH($B$3,Database!$B$7:$B$71,0))="Yes",CHAR(149)&amp;" "&amp;Database!$Q$5,"")</f>
        <v>• Publicly Accessible Private Land</v>
      </c>
      <c r="E26" s="1" t="str">
        <f>IF(INDEX(Database!$AB$7:$AB$71,MATCH($B$3,Database!$B$7:$B$71,0))="Yes",CHAR(149)&amp;" "&amp;Database!$AB$5,"")</f>
        <v/>
      </c>
      <c r="F26" s="1" t="str">
        <f>IF(INDEX(Database!$AY$7:$AY$71,MATCH($B$3,Database!$B$7:$B$71,0))=1,CHAR(149)&amp;" "&amp;Database!$AY$5,"")</f>
        <v/>
      </c>
    </row>
    <row r="27" spans="2:6" hidden="1">
      <c r="B27" s="1"/>
      <c r="C27" s="1"/>
      <c r="D27" s="1" t="str">
        <f>IF(INDEX(Database!$R$7:$R$71,MATCH($B$3,Database!$B$7:$B$71,0))="Yes",CHAR(149)&amp;" "&amp;Database!$R$5,"")</f>
        <v>• Open Spaces</v>
      </c>
      <c r="E27" s="1" t="str">
        <f>IF(INDEX(Database!$AC$7:$AC$71,MATCH($B$3,Database!$B$7:$B$71,0))="Yes",CHAR(149)&amp;" "&amp;Database!$AC$5,"")</f>
        <v/>
      </c>
      <c r="F27" s="1" t="str">
        <f>IF(INDEX(Database!$AZ$7:$AZ$71,MATCH($B$3,Database!$B$7:$B$71,0))=1,CHAR(149)&amp;" "&amp;Database!$AZ$5,"")</f>
        <v/>
      </c>
    </row>
    <row r="28" spans="2:6" hidden="1">
      <c r="B28" s="1"/>
      <c r="C28" s="1"/>
      <c r="D28" s="1"/>
      <c r="E28" s="1" t="str">
        <f>IF(INDEX(Database!$AD$7:$AD$71,MATCH($B$3,Database!$B$7:$B$71,0))="Yes",CHAR(149)&amp;" "&amp;Database!$AD$5,"")</f>
        <v>• SuDS</v>
      </c>
      <c r="F28" s="1" t="str">
        <f>IF(INDEX(Database!$BA$7:$BA$71,MATCH($B$3,Database!$B$7:$B$71,0))=1,CHAR(149)&amp;" "&amp;Database!$BA$5,"")</f>
        <v/>
      </c>
    </row>
    <row r="29" spans="2:6" hidden="1">
      <c r="B29" s="1"/>
      <c r="C29" s="1"/>
      <c r="D29" s="1"/>
      <c r="E29" s="1" t="str">
        <f>IF(INDEX(Database!$AE$7:$AE$71,MATCH($B$3,Database!$B$7:$B$71,0))="Yes",CHAR(149)&amp;" "&amp;Database!$AE$5,"")</f>
        <v/>
      </c>
      <c r="F29" s="1" t="str">
        <f>IF(INDEX(Database!$BB$7:$BB$71,MATCH($B$3,Database!$B$7:$B$71,0))=1,CHAR(149)&amp;" "&amp;Database!$BB$5,"")</f>
        <v/>
      </c>
    </row>
    <row r="30" spans="2:6" hidden="1">
      <c r="B30" s="1"/>
      <c r="C30" s="1"/>
      <c r="D30" s="1"/>
      <c r="E30" s="1" t="str">
        <f>IF(INDEX(Database!$AF$7:$AF$71,MATCH($B$3,Database!$B$7:$B$71,0))="Yes",CHAR(149)&amp;" "&amp;Database!$AF$5,"")</f>
        <v/>
      </c>
      <c r="F30" s="1" t="str">
        <f>IF(INDEX(Database!$BC$7:$BC$71,MATCH($B$3,Database!$B$7:$B$71,0))=1,CHAR(149)&amp;" "&amp;Database!$BC$5,"")</f>
        <v>• Streetscape improvement</v>
      </c>
    </row>
    <row r="31" spans="2:6" hidden="1">
      <c r="B31" s="1"/>
      <c r="C31" s="1"/>
      <c r="D31" s="1"/>
      <c r="E31" s="1" t="str">
        <f>IF(INDEX(Database!$AG$7:$AG$71,MATCH($B$3,Database!$B$7:$B$71,0))="Yes",CHAR(149)&amp;" "&amp;Database!$AG$5,"")</f>
        <v>• Underground Utilities</v>
      </c>
      <c r="F31" s="1" t="str">
        <f>IF(INDEX(Database!$BD$7:$BD$71,MATCH($B$3,Database!$B$7:$B$71,0))=1,CHAR(149)&amp;" "&amp;Database!$BD$5,"")</f>
        <v/>
      </c>
    </row>
    <row r="32" spans="2:6" hidden="1">
      <c r="B32" s="1"/>
      <c r="C32" s="1"/>
      <c r="D32" s="1"/>
      <c r="E32" s="1"/>
      <c r="F32" s="1" t="str">
        <f>IF(INDEX(Database!$BE$7:$BE$71,MATCH($B$3,Database!$B$7:$B$71,0))=1,CHAR(149)&amp;" "&amp;Database!$BE$5,"")</f>
        <v/>
      </c>
    </row>
    <row r="33" spans="2:6" hidden="1">
      <c r="B33" s="1"/>
      <c r="C33" s="1"/>
      <c r="D33" s="1"/>
      <c r="E33" s="1"/>
      <c r="F33" s="1" t="str">
        <f>IF(INDEX(Database!$BF$7:$BF$71,MATCH($B$3,Database!$B$7:$B$71,0))=1,CHAR(149)&amp;" "&amp;Database!$BF$5,"")</f>
        <v/>
      </c>
    </row>
  </sheetData>
  <mergeCells count="6">
    <mergeCell ref="B9:B10"/>
    <mergeCell ref="C9:C10"/>
    <mergeCell ref="A1:C1"/>
    <mergeCell ref="C3:E3"/>
    <mergeCell ref="B5:B8"/>
    <mergeCell ref="C5:C8"/>
  </mergeCells>
  <hyperlinks>
    <hyperlink ref="A1" location="'Criteria Selection'!A1" display="&lt; BACK TO CRITERIA SELECTION" xr:uid="{9E715D6E-E413-4540-94F1-CB98D6EA51CF}"/>
  </hyperlinks>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7398DE-9752-402C-8577-BF6B082B41F5}">
  <sheetPr codeName="Sheet15"/>
  <dimension ref="A1:G33"/>
  <sheetViews>
    <sheetView topLeftCell="D3" zoomScale="80" zoomScaleNormal="80" workbookViewId="0">
      <selection activeCell="G6" sqref="G6:G7"/>
    </sheetView>
  </sheetViews>
  <sheetFormatPr defaultRowHeight="16.5"/>
  <cols>
    <col min="1" max="1" width="2.5" customWidth="1"/>
    <col min="2" max="2" width="12.625" customWidth="1"/>
    <col min="3" max="3" width="124.375" customWidth="1"/>
    <col min="4" max="4" width="13.375" customWidth="1"/>
    <col min="5" max="5" width="41.5" customWidth="1"/>
    <col min="6" max="6" width="11.5" customWidth="1"/>
    <col min="7" max="7" width="48.875" customWidth="1"/>
  </cols>
  <sheetData>
    <row r="1" spans="1:7" s="59" customFormat="1" ht="23.25" customHeight="1">
      <c r="A1" s="160" t="s">
        <v>338</v>
      </c>
      <c r="B1" s="160"/>
      <c r="C1" s="160"/>
    </row>
    <row r="2" spans="1:7" ht="8.25" customHeight="1"/>
    <row r="3" spans="1:7" ht="24.75" customHeight="1">
      <c r="B3" s="87" t="s">
        <v>139</v>
      </c>
      <c r="C3" s="161" t="str">
        <f>VLOOKUP(B3,Database!B7:C71,2,FALSE)</f>
        <v>Detention basin (SuDS)</v>
      </c>
      <c r="D3" s="161"/>
      <c r="E3" s="161"/>
      <c r="F3" s="88"/>
      <c r="G3" s="88"/>
    </row>
    <row r="4" spans="1:7" ht="113.25" customHeight="1">
      <c r="B4" s="66" t="s">
        <v>339</v>
      </c>
      <c r="C4" s="65" t="s">
        <v>397</v>
      </c>
      <c r="D4" s="112" t="s">
        <v>398</v>
      </c>
      <c r="E4" s="99" t="s">
        <v>399</v>
      </c>
      <c r="F4" s="95"/>
      <c r="G4" s="96"/>
    </row>
    <row r="5" spans="1:7" ht="80.25" customHeight="1">
      <c r="B5" s="162" t="s">
        <v>343</v>
      </c>
      <c r="C5" s="163" t="s">
        <v>400</v>
      </c>
      <c r="D5" s="108"/>
      <c r="E5" s="100"/>
      <c r="F5" s="97"/>
      <c r="G5" s="98"/>
    </row>
    <row r="6" spans="1:7" ht="45" customHeight="1">
      <c r="B6" s="162"/>
      <c r="C6" s="164"/>
      <c r="D6" s="66" t="s">
        <v>345</v>
      </c>
      <c r="E6" s="67" t="str">
        <f>B18&amp;" "&amp;B19&amp;CHAR(10)&amp;B20&amp;" "&amp;B21&amp;CHAR(10)&amp;B22&amp;" "&amp;B23</f>
        <v xml:space="preserve">• Flooding 
 • Biodiversity
 </v>
      </c>
      <c r="F6" s="112" t="s">
        <v>381</v>
      </c>
      <c r="G6" s="94" t="str">
        <f>F18&amp;" "&amp;F19&amp;" "&amp;F20&amp;CHAR(10)&amp;F21&amp;" "&amp;F22&amp;" "&amp;F23&amp;CHAR(10)&amp;F24&amp;" "&amp;F25&amp;" "&amp;F26&amp;CHAR(10)&amp;F27&amp;" "&amp;F28&amp;" "&amp;F29&amp;CHAR(10)&amp;F30&amp;" "&amp;F31&amp;" "&amp;F32&amp;" "&amp;F33</f>
        <v xml:space="preserve"> • Surface water management • Rainwater storage
 • Enhancing biodiversity • Urban heat island
• Streetscape improvement • Health and wellbeing  • Amenity space</v>
      </c>
    </row>
    <row r="7" spans="1:7" ht="40.5" customHeight="1">
      <c r="B7" s="162"/>
      <c r="C7" s="164"/>
      <c r="D7" s="66" t="s">
        <v>347</v>
      </c>
      <c r="E7" s="67" t="str">
        <f>C18&amp;CHAR(10)&amp;C19&amp;CHAR(10)&amp;C20</f>
        <v xml:space="preserve">
• Open Spaces</v>
      </c>
      <c r="F7" s="108"/>
      <c r="G7" s="94"/>
    </row>
    <row r="8" spans="1:7" ht="60" customHeight="1">
      <c r="B8" s="162"/>
      <c r="C8" s="164"/>
      <c r="D8" s="66" t="s">
        <v>348</v>
      </c>
      <c r="E8" s="67" t="str">
        <f>D18&amp;"  "&amp;D19&amp;CHAR(10)&amp;D20&amp;" "&amp;D21&amp;CHAR(10)&amp;D22&amp;"  "&amp;D23&amp;CHAR(10)&amp;D24&amp;"  "&amp;D25&amp;CHAR(10)&amp;D26&amp;"  "&amp;D27</f>
        <v xml:space="preserve">  
 • City Gardens
  • TfL Street
  • Civic Space
• Publicly Accessible Private Land  • Open Spaces</v>
      </c>
      <c r="F8" s="66" t="s">
        <v>349</v>
      </c>
      <c r="G8" s="65" t="str">
        <f>E18&amp;" "&amp;E19&amp;" "&amp;E20&amp;CHAR(10)&amp;E21&amp;" "&amp;E22&amp;" "&amp;E23&amp;CHAR(10)&amp;E24&amp;" "&amp;E25&amp;" "&amp;E26&amp;CHAR(10)&amp;E27&amp;" "&amp;E28&amp;" "&amp;E29&amp;CHAR(10)&amp;E30&amp;" "&amp;E31</f>
        <v xml:space="preserve">  
  • Hard Landscaping
• Soft Landscaping  
• Flood Protection • SuDS 
 </v>
      </c>
    </row>
    <row r="9" spans="1:7" ht="117.75" customHeight="1">
      <c r="B9" s="162" t="s">
        <v>350</v>
      </c>
      <c r="C9" s="163" t="s">
        <v>401</v>
      </c>
      <c r="D9" s="66" t="s">
        <v>352</v>
      </c>
      <c r="E9" s="93" t="s">
        <v>402</v>
      </c>
      <c r="F9" s="94"/>
      <c r="G9" s="94"/>
    </row>
    <row r="10" spans="1:7" ht="129" customHeight="1">
      <c r="B10" s="162"/>
      <c r="C10" s="164"/>
      <c r="D10" s="66" t="s">
        <v>354</v>
      </c>
      <c r="E10" s="93" t="s">
        <v>403</v>
      </c>
      <c r="F10" s="94"/>
      <c r="G10" s="94"/>
    </row>
    <row r="11" spans="1:7" ht="15" customHeight="1"/>
    <row r="17" spans="2:6" hidden="1">
      <c r="B17" s="62" t="s">
        <v>44</v>
      </c>
      <c r="C17" s="62" t="s">
        <v>39</v>
      </c>
      <c r="D17" s="62" t="s">
        <v>40</v>
      </c>
      <c r="E17" s="62" t="s">
        <v>41</v>
      </c>
      <c r="F17" s="62" t="s">
        <v>45</v>
      </c>
    </row>
    <row r="18" spans="2:6" hidden="1">
      <c r="B18" s="1" t="str">
        <f>IF(INDEX(Database!$AK$7:$AK$71,MATCH($B$3,Database!$B$7:$B$71,0))="Yes",CHAR(149)&amp;" "&amp;Database!$AK$5,"")</f>
        <v>• Flooding</v>
      </c>
      <c r="C18" s="1" t="str">
        <f>IF(INDEX(Database!$E$7:$E$71,MATCH($B$3,Database!$B$7:$B$71,0))="Yes",CHAR(149)&amp;" "&amp;Database!$E$5,"")</f>
        <v/>
      </c>
      <c r="D18" s="1" t="str">
        <f>IF(INDEX(Database!$I$7:$I$71,MATCH($B$3,Database!$B$7:$B$71,0))="Yes",CHAR(149)&amp;" "&amp;Database!$I$5,"")</f>
        <v/>
      </c>
      <c r="E18" s="1" t="str">
        <f>IF(INDEX(Database!$T$7:$T$71,MATCH($B$3,Database!$B$7:$B$71,0))="Yes",CHAR(149)&amp;" "&amp;Database!$T$5,"")</f>
        <v/>
      </c>
      <c r="F18" s="1" t="str">
        <f>IF(INDEX(Database!$AQ$7:$AQ$71,MATCH($B$3,Database!$B$7:$B$71,0))=1,CHAR(149)&amp;" "&amp;Database!$AQ$5,"")</f>
        <v/>
      </c>
    </row>
    <row r="19" spans="2:6" hidden="1">
      <c r="B19" s="1" t="str">
        <f>IF(INDEX(Database!$AL$7:$AL$71,MATCH($B$3,Database!$B$7:$B$71,0))="Yes",CHAR(149)&amp;" "&amp;Database!$AL$5,"")</f>
        <v/>
      </c>
      <c r="C19" s="1" t="str">
        <f>IF(INDEX(Database!$F$7:$F$71,MATCH($B$3,Database!$B$7:$B$71,0))="Yes",CHAR(149)&amp;" "&amp;Database!$F$5,"")</f>
        <v/>
      </c>
      <c r="D19" s="1" t="str">
        <f>IF(INDEX(Database!$J$7:$J$71,MATCH($B$3,Database!$B$7:$B$71,0))="Yes",CHAR(149)&amp;" "&amp;Database!$J$5,"")</f>
        <v/>
      </c>
      <c r="E19" s="1" t="str">
        <f>IF(INDEX(Database!$U$7:$U$71,MATCH($B$3,Database!$B$7:$B$71,0))="Yes",CHAR(149)&amp;" "&amp;Database!$U$5,"")</f>
        <v/>
      </c>
      <c r="F19" s="1" t="str">
        <f>IF(INDEX(Database!$AR$7:$AR$71,MATCH($B$3,Database!$B$7:$B$71,0))=1,CHAR(149)&amp;" "&amp;Database!$AR$5,"")</f>
        <v>• Surface water management</v>
      </c>
    </row>
    <row r="20" spans="2:6" hidden="1">
      <c r="B20" s="1" t="str">
        <f>IF(INDEX(Database!$AM$7:$AM$71,MATCH($B$3,Database!$B$7:$B$71,0))="Yes",CHAR(149)&amp;" "&amp;Database!$AM$5,"")</f>
        <v/>
      </c>
      <c r="C20" s="1" t="str">
        <f>IF(INDEX(Database!$G$7:$G$71,MATCH($B$3,Database!$B$7:$B$71,0))="Yes",CHAR(149)&amp;" "&amp;Database!$G$5,"")</f>
        <v>• Open Spaces</v>
      </c>
      <c r="D20" s="1" t="str">
        <f>IF(INDEX(Database!$K$7:$K$71,MATCH($B$3,Database!$B$7:$B$71,0))="Yes",CHAR(149)&amp;" "&amp;Database!$K$5,"")</f>
        <v/>
      </c>
      <c r="E20" s="1" t="str">
        <f>IF(INDEX(Database!$V$7:$V$71,MATCH($B$3,Database!$B$7:$B$71,0))="Yes",CHAR(149)&amp;" "&amp;Database!$V$5,"")</f>
        <v/>
      </c>
      <c r="F20" s="1" t="str">
        <f>IF(INDEX(Database!$AS$7:$AS$71,MATCH($B$3,Database!$B$7:$B$71,0))=1,CHAR(149)&amp;" "&amp;Database!$AS$5,"")</f>
        <v>• Rainwater storage</v>
      </c>
    </row>
    <row r="21" spans="2:6" hidden="1">
      <c r="B21" s="1" t="str">
        <f>IF(INDEX(Database!$AN$7:$AN$71,MATCH($B$3,Database!$B$7:$B$71,0))="Yes",CHAR(149)&amp;" "&amp;Database!$AN$5,"")</f>
        <v>• Biodiversity</v>
      </c>
      <c r="C21" s="1"/>
      <c r="D21" s="1" t="str">
        <f>IF(INDEX(Database!$L$7:$L$71,MATCH($B$3,Database!$B$7:$B$71,0))="Yes",CHAR(149)&amp;" "&amp;Database!$L$5,"")</f>
        <v>• City Gardens</v>
      </c>
      <c r="E21" s="1" t="str">
        <f>IF(INDEX(Database!$W$7:$W$71,MATCH($B$3,Database!$B$7:$B$71,0))="Yes",CHAR(149)&amp;" "&amp;Database!$W$5,"")</f>
        <v/>
      </c>
      <c r="F21" s="1" t="str">
        <f>IF(INDEX(Database!$AT$7:$AT$71,MATCH($B$3,Database!$B$7:$B$71,0))=1,CHAR(149)&amp;" "&amp;Database!$AT$5,"")</f>
        <v/>
      </c>
    </row>
    <row r="22" spans="2:6" hidden="1">
      <c r="B22" s="1" t="str">
        <f>IF(INDEX(Database!$AO$7:$AO$71,MATCH($B$3,Database!$B$7:$B$71,0))="Yes",CHAR(149)&amp;" "&amp;Database!$AO$5,"")</f>
        <v/>
      </c>
      <c r="C22" s="1"/>
      <c r="D22" s="1" t="str">
        <f>IF(INDEX(Database!$M$7:$M$71,MATCH($B$3,Database!$B$7:$B$71,0))="Yes",CHAR(149)&amp;" "&amp;Database!$M$5,"")</f>
        <v/>
      </c>
      <c r="E22" s="1" t="str">
        <f>IF(INDEX(Database!$X$7:$X$71,MATCH($B$3,Database!$B$7:$B$71,0))="Yes",CHAR(149)&amp;" "&amp;Database!$X$5,"")</f>
        <v/>
      </c>
      <c r="F22" s="1" t="str">
        <f>IF(INDEX(Database!$AU$7:$AU$71,MATCH($B$3,Database!$B$7:$B$71,0))=1,CHAR(149)&amp;" "&amp;Database!$AU$5,"")</f>
        <v>• Enhancing biodiversity</v>
      </c>
    </row>
    <row r="23" spans="2:6" hidden="1">
      <c r="B23" s="1" t="str">
        <f>IF(INDEX(Database!$AP$7:$AP$71,MATCH($B$3,Database!$B$7:$B$71,0))="Yes",CHAR(149)&amp;" "&amp;Database!$AP$5,"")</f>
        <v/>
      </c>
      <c r="C23" s="1"/>
      <c r="D23" s="1" t="str">
        <f>IF(INDEX(Database!$N$7:$N$71,MATCH($B$3,Database!$B$7:$B$71,0))="Yes",CHAR(149)&amp;" "&amp;Database!$N$5,"")</f>
        <v>• TfL Street</v>
      </c>
      <c r="E23" s="1" t="str">
        <f>IF(INDEX(Database!$Y$7:$Y$71,MATCH($B$3,Database!$B$7:$B$71,0))="Yes",CHAR(149)&amp;" "&amp;Database!$Y$5,"")</f>
        <v>• Hard Landscaping</v>
      </c>
      <c r="F23" s="1" t="str">
        <f>IF(INDEX(Database!$AV$7:$AV$71,MATCH($B$3,Database!$B$7:$B$71,0))=1,CHAR(149)&amp;" "&amp;Database!$AV$5,"")</f>
        <v>• Urban heat island</v>
      </c>
    </row>
    <row r="24" spans="2:6" hidden="1">
      <c r="B24" s="1"/>
      <c r="C24" s="1"/>
      <c r="D24" s="1" t="str">
        <f>IF(INDEX(Database!$O$7:$O$71,MATCH($B$3,Database!$B$7:$B$71,0))="Yes",CHAR(149)&amp;" "&amp;Database!$O$5,"")</f>
        <v/>
      </c>
      <c r="E24" s="1" t="str">
        <f>IF(INDEX(Database!$Z$7:$Z$71,MATCH($B$3,Database!$B$7:$B$71,0))="Yes",CHAR(149)&amp;" "&amp;Database!$Z$5,"")</f>
        <v>• Soft Landscaping</v>
      </c>
      <c r="F24" s="1" t="str">
        <f>IF(INDEX(Database!$AW$7:$AW$71,MATCH($B$3,Database!$B$7:$B$71,0))=1,CHAR(149)&amp;" "&amp;Database!$AW$5,"")</f>
        <v/>
      </c>
    </row>
    <row r="25" spans="2:6" hidden="1">
      <c r="B25" s="1"/>
      <c r="C25" s="1"/>
      <c r="D25" s="1" t="str">
        <f>IF(INDEX(Database!$P$7:$P$71,MATCH($B$3,Database!$B$7:$B$71,0))="Yes",CHAR(149)&amp;" "&amp;Database!$P$5,"")</f>
        <v>• Civic Space</v>
      </c>
      <c r="E25" s="1" t="str">
        <f>IF(INDEX(Database!$AA$7:$AA$71,MATCH($B$3,Database!$B$7:$B$71,0))="Yes",CHAR(149)&amp;" "&amp;Database!$AA$5,"")</f>
        <v/>
      </c>
      <c r="F25" s="1" t="str">
        <f>IF(INDEX(Database!$AX$7:$AX$71,MATCH($B$3,Database!$B$7:$B$71,0))=1,CHAR(149)&amp;" "&amp;Database!$AX$5,"")</f>
        <v/>
      </c>
    </row>
    <row r="26" spans="2:6" hidden="1">
      <c r="B26" s="1"/>
      <c r="C26" s="1"/>
      <c r="D26" s="1" t="str">
        <f>IF(INDEX(Database!$Q$7:$Q$71,MATCH($B$3,Database!$B$7:$B$71,0))="Yes",CHAR(149)&amp;" "&amp;Database!$Q$5,"")</f>
        <v>• Publicly Accessible Private Land</v>
      </c>
      <c r="E26" s="1" t="str">
        <f>IF(INDEX(Database!$AB$7:$AB$71,MATCH($B$3,Database!$B$7:$B$71,0))="Yes",CHAR(149)&amp;" "&amp;Database!$AB$5,"")</f>
        <v/>
      </c>
      <c r="F26" s="1" t="str">
        <f>IF(INDEX(Database!$AY$7:$AY$71,MATCH($B$3,Database!$B$7:$B$71,0))=1,CHAR(149)&amp;" "&amp;Database!$AY$5,"")</f>
        <v/>
      </c>
    </row>
    <row r="27" spans="2:6" hidden="1">
      <c r="B27" s="1"/>
      <c r="C27" s="1"/>
      <c r="D27" s="1" t="str">
        <f>IF(INDEX(Database!$R$7:$R$71,MATCH($B$3,Database!$B$7:$B$71,0))="Yes",CHAR(149)&amp;" "&amp;Database!$R$5,"")</f>
        <v>• Open Spaces</v>
      </c>
      <c r="E27" s="1" t="str">
        <f>IF(INDEX(Database!$AC$7:$AC$71,MATCH($B$3,Database!$B$7:$B$71,0))="Yes",CHAR(149)&amp;" "&amp;Database!$AC$5,"")</f>
        <v>• Flood Protection</v>
      </c>
      <c r="F27" s="1" t="str">
        <f>IF(INDEX(Database!$AZ$7:$AZ$71,MATCH($B$3,Database!$B$7:$B$71,0))=1,CHAR(149)&amp;" "&amp;Database!$AZ$5,"")</f>
        <v/>
      </c>
    </row>
    <row r="28" spans="2:6" hidden="1">
      <c r="B28" s="1"/>
      <c r="C28" s="1"/>
      <c r="D28" s="1"/>
      <c r="E28" s="1" t="str">
        <f>IF(INDEX(Database!$AD$7:$AD$71,MATCH($B$3,Database!$B$7:$B$71,0))="Yes",CHAR(149)&amp;" "&amp;Database!$AD$5,"")</f>
        <v>• SuDS</v>
      </c>
      <c r="F28" s="1" t="str">
        <f>IF(INDEX(Database!$BA$7:$BA$71,MATCH($B$3,Database!$B$7:$B$71,0))=1,CHAR(149)&amp;" "&amp;Database!$BA$5,"")</f>
        <v/>
      </c>
    </row>
    <row r="29" spans="2:6" hidden="1">
      <c r="B29" s="1"/>
      <c r="C29" s="1"/>
      <c r="D29" s="1"/>
      <c r="E29" s="1" t="str">
        <f>IF(INDEX(Database!$AE$7:$AE$71,MATCH($B$3,Database!$B$7:$B$71,0))="Yes",CHAR(149)&amp;" "&amp;Database!$AE$5,"")</f>
        <v/>
      </c>
      <c r="F29" s="1" t="str">
        <f>IF(INDEX(Database!$BB$7:$BB$71,MATCH($B$3,Database!$B$7:$B$71,0))=1,CHAR(149)&amp;" "&amp;Database!$BB$5,"")</f>
        <v/>
      </c>
    </row>
    <row r="30" spans="2:6" hidden="1">
      <c r="B30" s="1"/>
      <c r="C30" s="1"/>
      <c r="D30" s="1"/>
      <c r="E30" s="1" t="str">
        <f>IF(INDEX(Database!$AF$7:$AF$71,MATCH($B$3,Database!$B$7:$B$71,0))="Yes",CHAR(149)&amp;" "&amp;Database!$AF$5,"")</f>
        <v/>
      </c>
      <c r="F30" s="1" t="str">
        <f>IF(INDEX(Database!$BC$7:$BC$71,MATCH($B$3,Database!$B$7:$B$71,0))=1,CHAR(149)&amp;" "&amp;Database!$BC$5,"")</f>
        <v>• Streetscape improvement</v>
      </c>
    </row>
    <row r="31" spans="2:6" hidden="1">
      <c r="B31" s="1"/>
      <c r="C31" s="1"/>
      <c r="D31" s="1"/>
      <c r="E31" s="1" t="str">
        <f>IF(INDEX(Database!$AG$7:$AG$71,MATCH($B$3,Database!$B$7:$B$71,0))="Yes",CHAR(149)&amp;" "&amp;Database!$AG$5,"")</f>
        <v/>
      </c>
      <c r="F31" s="1" t="str">
        <f>IF(INDEX(Database!$BD$7:$BD$71,MATCH($B$3,Database!$B$7:$B$71,0))=1,CHAR(149)&amp;" "&amp;Database!$BD$5,"")</f>
        <v>• Health and wellbeing</v>
      </c>
    </row>
    <row r="32" spans="2:6" hidden="1">
      <c r="B32" s="1"/>
      <c r="C32" s="1"/>
      <c r="D32" s="1"/>
      <c r="E32" s="1"/>
      <c r="F32" s="1" t="str">
        <f>IF(INDEX(Database!$BE$7:$BE$71,MATCH($B$3,Database!$B$7:$B$71,0))=1,CHAR(149)&amp;" "&amp;Database!$BE$5,"")</f>
        <v/>
      </c>
    </row>
    <row r="33" spans="2:6" hidden="1">
      <c r="B33" s="1"/>
      <c r="C33" s="1"/>
      <c r="D33" s="1"/>
      <c r="E33" s="1"/>
      <c r="F33" s="1" t="str">
        <f>IF(INDEX(Database!$BF$7:$BF$71,MATCH($B$3,Database!$B$7:$B$71,0))=1,CHAR(149)&amp;" "&amp;Database!$BF$5,"")</f>
        <v>• Amenity space</v>
      </c>
    </row>
  </sheetData>
  <mergeCells count="6">
    <mergeCell ref="B9:B10"/>
    <mergeCell ref="C9:C10"/>
    <mergeCell ref="A1:C1"/>
    <mergeCell ref="C3:E3"/>
    <mergeCell ref="B5:B8"/>
    <mergeCell ref="C5:C8"/>
  </mergeCells>
  <hyperlinks>
    <hyperlink ref="A1" location="'Criteria Selection'!A1" display="&lt; BACK TO CRITERIA SELECTION" xr:uid="{202815FB-1188-49CF-9A69-103CEC24D5A5}"/>
  </hyperlinks>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1F2055-BDA8-4E54-92DE-44D5C49C550A}">
  <sheetPr codeName="Sheet16"/>
  <dimension ref="A1:G33"/>
  <sheetViews>
    <sheetView topLeftCell="D3" zoomScale="80" zoomScaleNormal="80" workbookViewId="0">
      <selection activeCell="G6" sqref="G6:G7"/>
    </sheetView>
  </sheetViews>
  <sheetFormatPr defaultRowHeight="16.5"/>
  <cols>
    <col min="1" max="1" width="2.5" customWidth="1"/>
    <col min="2" max="2" width="12.625" customWidth="1"/>
    <col min="3" max="3" width="124.375" customWidth="1"/>
    <col min="4" max="4" width="13.375" customWidth="1"/>
    <col min="5" max="5" width="41.5" customWidth="1"/>
    <col min="6" max="6" width="11.5" customWidth="1"/>
    <col min="7" max="7" width="48.875" customWidth="1"/>
  </cols>
  <sheetData>
    <row r="1" spans="1:7" s="59" customFormat="1" ht="23.25" customHeight="1">
      <c r="A1" s="160" t="s">
        <v>338</v>
      </c>
      <c r="B1" s="160"/>
      <c r="C1" s="160"/>
    </row>
    <row r="2" spans="1:7" ht="8.25" customHeight="1"/>
    <row r="3" spans="1:7" ht="24.75" customHeight="1">
      <c r="B3" s="87" t="s">
        <v>143</v>
      </c>
      <c r="C3" s="161" t="str">
        <f>VLOOKUP(B3,Database!B7:C71,2,FALSE)</f>
        <v>Pervious pavements (SuDS)</v>
      </c>
      <c r="D3" s="161"/>
      <c r="E3" s="161"/>
      <c r="F3" s="88"/>
      <c r="G3" s="88"/>
    </row>
    <row r="4" spans="1:7" ht="113.25" customHeight="1">
      <c r="B4" s="66" t="s">
        <v>339</v>
      </c>
      <c r="C4" s="65" t="s">
        <v>404</v>
      </c>
      <c r="D4" s="112" t="s">
        <v>378</v>
      </c>
      <c r="E4" s="101" t="s">
        <v>405</v>
      </c>
      <c r="F4" s="95"/>
      <c r="G4" s="96"/>
    </row>
    <row r="5" spans="1:7" ht="80.25" customHeight="1">
      <c r="B5" s="162" t="s">
        <v>343</v>
      </c>
      <c r="C5" s="163" t="s">
        <v>406</v>
      </c>
      <c r="D5" s="108"/>
      <c r="E5" s="100"/>
      <c r="F5" s="97"/>
      <c r="G5" s="98"/>
    </row>
    <row r="6" spans="1:7" ht="45" customHeight="1">
      <c r="B6" s="162"/>
      <c r="C6" s="164"/>
      <c r="D6" s="66" t="s">
        <v>345</v>
      </c>
      <c r="E6" s="67" t="str">
        <f>B18&amp;" "&amp;B19&amp;CHAR(10)&amp;B20&amp;" "&amp;B21&amp;CHAR(10)&amp;B22&amp;" "&amp;B23</f>
        <v xml:space="preserve">• Flooding 
 </v>
      </c>
      <c r="F6" s="112" t="s">
        <v>381</v>
      </c>
      <c r="G6" s="127" t="str">
        <f>F18&amp;" "&amp;F19&amp;" "&amp;F20&amp;CHAR(10)&amp;F21&amp;" "&amp;F22&amp;" "&amp;F23&amp;CHAR(10)&amp;F24&amp;" "&amp;F25&amp;" "&amp;F26&amp;CHAR(10)&amp;F27&amp;" "&amp;F28&amp;" "&amp;F29&amp;CHAR(10)&amp;F30&amp;" "&amp;F31&amp;" "&amp;F32&amp;" "&amp;F33</f>
        <v xml:space="preserve"> • Surface water management • Rainwater storage
• Streetscape improvement   </v>
      </c>
    </row>
    <row r="7" spans="1:7" ht="40.5" customHeight="1">
      <c r="B7" s="162"/>
      <c r="C7" s="164"/>
      <c r="D7" s="66" t="s">
        <v>347</v>
      </c>
      <c r="E7" s="67" t="str">
        <f>C18&amp;CHAR(10)&amp;C19&amp;CHAR(10)&amp;C20</f>
        <v>• Buildings
• City Public Realm
• Open Spaces</v>
      </c>
      <c r="F7" s="108"/>
      <c r="G7" s="128"/>
    </row>
    <row r="8" spans="1:7" ht="60" customHeight="1">
      <c r="B8" s="162"/>
      <c r="C8" s="164"/>
      <c r="D8" s="66" t="s">
        <v>348</v>
      </c>
      <c r="E8" s="67" t="str">
        <f>D18&amp;"  "&amp;D19&amp;CHAR(10)&amp;D20&amp;" "&amp;D21&amp;CHAR(10)&amp;D22&amp;"  "&amp;D23&amp;CHAR(10)&amp;D24&amp;"  "&amp;D25&amp;CHAR(10)&amp;D26&amp;"  "&amp;D27</f>
        <v>• Residential Building  • Commercial or Institutional Building
 • City Gardens
• Churchyard  
• CoL Street  • Civic Space
• Publicly Accessible Private Land  • Open Spaces</v>
      </c>
      <c r="F8" s="66" t="s">
        <v>349</v>
      </c>
      <c r="G8" s="65" t="str">
        <f>E18&amp;" "&amp;E19&amp;" "&amp;E20&amp;CHAR(10)&amp;E21&amp;" "&amp;E22&amp;" "&amp;E23&amp;CHAR(10)&amp;E24&amp;" "&amp;E25&amp;" "&amp;E26&amp;CHAR(10)&amp;E27&amp;" "&amp;E28&amp;" "&amp;E29&amp;CHAR(10)&amp;E30&amp;" "&amp;E31</f>
        <v xml:space="preserve">  
  • Hard Landscaping
 • SuDS 
 </v>
      </c>
    </row>
    <row r="9" spans="1:7" ht="117.75" customHeight="1">
      <c r="B9" s="162" t="s">
        <v>350</v>
      </c>
      <c r="C9" s="163" t="s">
        <v>407</v>
      </c>
      <c r="D9" s="66" t="s">
        <v>352</v>
      </c>
      <c r="E9" s="93" t="s">
        <v>408</v>
      </c>
      <c r="F9" s="94"/>
      <c r="G9" s="94"/>
    </row>
    <row r="10" spans="1:7" ht="129" customHeight="1">
      <c r="B10" s="162"/>
      <c r="C10" s="164"/>
      <c r="D10" s="66" t="s">
        <v>354</v>
      </c>
      <c r="E10" s="122" t="s">
        <v>409</v>
      </c>
      <c r="F10" s="125"/>
      <c r="G10" s="126"/>
    </row>
    <row r="11" spans="1:7" ht="15" customHeight="1"/>
    <row r="17" spans="2:6" hidden="1">
      <c r="B17" s="62" t="s">
        <v>44</v>
      </c>
      <c r="C17" s="62" t="s">
        <v>39</v>
      </c>
      <c r="D17" s="62" t="s">
        <v>40</v>
      </c>
      <c r="E17" s="62" t="s">
        <v>41</v>
      </c>
      <c r="F17" s="62" t="s">
        <v>45</v>
      </c>
    </row>
    <row r="18" spans="2:6" hidden="1">
      <c r="B18" s="1" t="str">
        <f>IF(INDEX(Database!$AK$7:$AK$71,MATCH($B$3,Database!$B$7:$B$71,0))="Yes",CHAR(149)&amp;" "&amp;Database!$AK$5,"")</f>
        <v>• Flooding</v>
      </c>
      <c r="C18" s="1" t="str">
        <f>IF(INDEX(Database!$E$7:$E$71,MATCH($B$3,Database!$B$7:$B$71,0))="Yes",CHAR(149)&amp;" "&amp;Database!$E$5,"")</f>
        <v>• Buildings</v>
      </c>
      <c r="D18" s="1" t="str">
        <f>IF(INDEX(Database!$I$7:$I$71,MATCH($B$3,Database!$B$7:$B$71,0))="Yes",CHAR(149)&amp;" "&amp;Database!$I$5,"")</f>
        <v>• Residential Building</v>
      </c>
      <c r="E18" s="1" t="str">
        <f>IF(INDEX(Database!$T$7:$T$71,MATCH($B$3,Database!$B$7:$B$71,0))="Yes",CHAR(149)&amp;" "&amp;Database!$T$5,"")</f>
        <v/>
      </c>
      <c r="F18" s="1" t="str">
        <f>IF(INDEX(Database!$AQ$7:$AQ$71,MATCH($B$3,Database!$B$7:$B$71,0))=1,CHAR(149)&amp;" "&amp;Database!$AQ$5,"")</f>
        <v/>
      </c>
    </row>
    <row r="19" spans="2:6" hidden="1">
      <c r="B19" s="1" t="str">
        <f>IF(INDEX(Database!$AL$7:$AL$71,MATCH($B$3,Database!$B$7:$B$71,0))="Yes",CHAR(149)&amp;" "&amp;Database!$AL$5,"")</f>
        <v/>
      </c>
      <c r="C19" s="1" t="str">
        <f>IF(INDEX(Database!$F$7:$F$71,MATCH($B$3,Database!$B$7:$B$71,0))="Yes",CHAR(149)&amp;" "&amp;Database!$F$5,"")</f>
        <v>• City Public Realm</v>
      </c>
      <c r="D19" s="1" t="str">
        <f>IF(INDEX(Database!$J$7:$J$71,MATCH($B$3,Database!$B$7:$B$71,0))="Yes",CHAR(149)&amp;" "&amp;Database!$J$5,"")</f>
        <v>• Commercial or Institutional Building</v>
      </c>
      <c r="E19" s="1" t="str">
        <f>IF(INDEX(Database!$U$7:$U$71,MATCH($B$3,Database!$B$7:$B$71,0))="Yes",CHAR(149)&amp;" "&amp;Database!$U$5,"")</f>
        <v/>
      </c>
      <c r="F19" s="1" t="str">
        <f>IF(INDEX(Database!$AR$7:$AR$71,MATCH($B$3,Database!$B$7:$B$71,0))=1,CHAR(149)&amp;" "&amp;Database!$AR$5,"")</f>
        <v>• Surface water management</v>
      </c>
    </row>
    <row r="20" spans="2:6" hidden="1">
      <c r="B20" s="1" t="str">
        <f>IF(INDEX(Database!$AM$7:$AM$71,MATCH($B$3,Database!$B$7:$B$71,0))="Yes",CHAR(149)&amp;" "&amp;Database!$AM$5,"")</f>
        <v/>
      </c>
      <c r="C20" s="1" t="str">
        <f>IF(INDEX(Database!$G$7:$G$71,MATCH($B$3,Database!$B$7:$B$71,0))="Yes",CHAR(149)&amp;" "&amp;Database!$G$5,"")</f>
        <v>• Open Spaces</v>
      </c>
      <c r="D20" s="1" t="str">
        <f>IF(INDEX(Database!$K$7:$K$71,MATCH($B$3,Database!$B$7:$B$71,0))="Yes",CHAR(149)&amp;" "&amp;Database!$K$5,"")</f>
        <v/>
      </c>
      <c r="E20" s="1" t="str">
        <f>IF(INDEX(Database!$V$7:$V$71,MATCH($B$3,Database!$B$7:$B$71,0))="Yes",CHAR(149)&amp;" "&amp;Database!$V$5,"")</f>
        <v/>
      </c>
      <c r="F20" s="1" t="str">
        <f>IF(INDEX(Database!$AS$7:$AS$71,MATCH($B$3,Database!$B$7:$B$71,0))=1,CHAR(149)&amp;" "&amp;Database!$AS$5,"")</f>
        <v>• Rainwater storage</v>
      </c>
    </row>
    <row r="21" spans="2:6" hidden="1">
      <c r="B21" s="1" t="str">
        <f>IF(INDEX(Database!$AN$7:$AN$71,MATCH($B$3,Database!$B$7:$B$71,0))="Yes",CHAR(149)&amp;" "&amp;Database!$AN$5,"")</f>
        <v/>
      </c>
      <c r="C21" s="1"/>
      <c r="D21" s="1" t="str">
        <f>IF(INDEX(Database!$L$7:$L$71,MATCH($B$3,Database!$B$7:$B$71,0))="Yes",CHAR(149)&amp;" "&amp;Database!$L$5,"")</f>
        <v>• City Gardens</v>
      </c>
      <c r="E21" s="1" t="str">
        <f>IF(INDEX(Database!$W$7:$W$71,MATCH($B$3,Database!$B$7:$B$71,0))="Yes",CHAR(149)&amp;" "&amp;Database!$W$5,"")</f>
        <v/>
      </c>
      <c r="F21" s="1" t="str">
        <f>IF(INDEX(Database!$AT$7:$AT$71,MATCH($B$3,Database!$B$7:$B$71,0))=1,CHAR(149)&amp;" "&amp;Database!$AT$5,"")</f>
        <v/>
      </c>
    </row>
    <row r="22" spans="2:6" hidden="1">
      <c r="B22" s="1" t="str">
        <f>IF(INDEX(Database!$AO$7:$AO$71,MATCH($B$3,Database!$B$7:$B$71,0))="Yes",CHAR(149)&amp;" "&amp;Database!$AO$5,"")</f>
        <v/>
      </c>
      <c r="C22" s="1"/>
      <c r="D22" s="1" t="str">
        <f>IF(INDEX(Database!$M$7:$M$71,MATCH($B$3,Database!$B$7:$B$71,0))="Yes",CHAR(149)&amp;" "&amp;Database!$M$5,"")</f>
        <v>• Churchyard</v>
      </c>
      <c r="E22" s="1" t="str">
        <f>IF(INDEX(Database!$X$7:$X$71,MATCH($B$3,Database!$B$7:$B$71,0))="Yes",CHAR(149)&amp;" "&amp;Database!$X$5,"")</f>
        <v/>
      </c>
      <c r="F22" s="1" t="str">
        <f>IF(INDEX(Database!$AU$7:$AU$71,MATCH($B$3,Database!$B$7:$B$71,0))=1,CHAR(149)&amp;" "&amp;Database!$AU$5,"")</f>
        <v/>
      </c>
    </row>
    <row r="23" spans="2:6" hidden="1">
      <c r="B23" s="1" t="str">
        <f>IF(INDEX(Database!$AP$7:$AP$71,MATCH($B$3,Database!$B$7:$B$71,0))="Yes",CHAR(149)&amp;" "&amp;Database!$AP$5,"")</f>
        <v/>
      </c>
      <c r="C23" s="1"/>
      <c r="D23" s="1" t="str">
        <f>IF(INDEX(Database!$N$7:$N$71,MATCH($B$3,Database!$B$7:$B$71,0))="Yes",CHAR(149)&amp;" "&amp;Database!$N$5,"")</f>
        <v/>
      </c>
      <c r="E23" s="1" t="str">
        <f>IF(INDEX(Database!$Y$7:$Y$71,MATCH($B$3,Database!$B$7:$B$71,0))="Yes",CHAR(149)&amp;" "&amp;Database!$Y$5,"")</f>
        <v>• Hard Landscaping</v>
      </c>
      <c r="F23" s="1" t="str">
        <f>IF(INDEX(Database!$AV$7:$AV$71,MATCH($B$3,Database!$B$7:$B$71,0))=1,CHAR(149)&amp;" "&amp;Database!$AV$5,"")</f>
        <v/>
      </c>
    </row>
    <row r="24" spans="2:6" hidden="1">
      <c r="B24" s="1"/>
      <c r="C24" s="1"/>
      <c r="D24" s="1" t="str">
        <f>IF(INDEX(Database!$O$7:$O$71,MATCH($B$3,Database!$B$7:$B$71,0))="Yes",CHAR(149)&amp;" "&amp;Database!$O$5,"")</f>
        <v>• CoL Street</v>
      </c>
      <c r="E24" s="1" t="str">
        <f>IF(INDEX(Database!$Z$7:$Z$71,MATCH($B$3,Database!$B$7:$B$71,0))="Yes",CHAR(149)&amp;" "&amp;Database!$Z$5,"")</f>
        <v/>
      </c>
      <c r="F24" s="1" t="str">
        <f>IF(INDEX(Database!$AW$7:$AW$71,MATCH($B$3,Database!$B$7:$B$71,0))=1,CHAR(149)&amp;" "&amp;Database!$AW$5,"")</f>
        <v/>
      </c>
    </row>
    <row r="25" spans="2:6" hidden="1">
      <c r="B25" s="1"/>
      <c r="C25" s="1"/>
      <c r="D25" s="1" t="str">
        <f>IF(INDEX(Database!$P$7:$P$71,MATCH($B$3,Database!$B$7:$B$71,0))="Yes",CHAR(149)&amp;" "&amp;Database!$P$5,"")</f>
        <v>• Civic Space</v>
      </c>
      <c r="E25" s="1" t="str">
        <f>IF(INDEX(Database!$AA$7:$AA$71,MATCH($B$3,Database!$B$7:$B$71,0))="Yes",CHAR(149)&amp;" "&amp;Database!$AA$5,"")</f>
        <v/>
      </c>
      <c r="F25" s="1" t="str">
        <f>IF(INDEX(Database!$AX$7:$AX$71,MATCH($B$3,Database!$B$7:$B$71,0))=1,CHAR(149)&amp;" "&amp;Database!$AX$5,"")</f>
        <v/>
      </c>
    </row>
    <row r="26" spans="2:6" hidden="1">
      <c r="B26" s="1"/>
      <c r="C26" s="1"/>
      <c r="D26" s="1" t="str">
        <f>IF(INDEX(Database!$Q$7:$Q$71,MATCH($B$3,Database!$B$7:$B$71,0))="Yes",CHAR(149)&amp;" "&amp;Database!$Q$5,"")</f>
        <v>• Publicly Accessible Private Land</v>
      </c>
      <c r="E26" s="1" t="str">
        <f>IF(INDEX(Database!$AB$7:$AB$71,MATCH($B$3,Database!$B$7:$B$71,0))="Yes",CHAR(149)&amp;" "&amp;Database!$AB$5,"")</f>
        <v/>
      </c>
      <c r="F26" s="1" t="str">
        <f>IF(INDEX(Database!$AY$7:$AY$71,MATCH($B$3,Database!$B$7:$B$71,0))=1,CHAR(149)&amp;" "&amp;Database!$AY$5,"")</f>
        <v/>
      </c>
    </row>
    <row r="27" spans="2:6" hidden="1">
      <c r="B27" s="1"/>
      <c r="C27" s="1"/>
      <c r="D27" s="1" t="str">
        <f>IF(INDEX(Database!$R$7:$R$71,MATCH($B$3,Database!$B$7:$B$71,0))="Yes",CHAR(149)&amp;" "&amp;Database!$R$5,"")</f>
        <v>• Open Spaces</v>
      </c>
      <c r="E27" s="1" t="str">
        <f>IF(INDEX(Database!$AC$7:$AC$71,MATCH($B$3,Database!$B$7:$B$71,0))="Yes",CHAR(149)&amp;" "&amp;Database!$AC$5,"")</f>
        <v/>
      </c>
      <c r="F27" s="1" t="str">
        <f>IF(INDEX(Database!$AZ$7:$AZ$71,MATCH($B$3,Database!$B$7:$B$71,0))=1,CHAR(149)&amp;" "&amp;Database!$AZ$5,"")</f>
        <v/>
      </c>
    </row>
    <row r="28" spans="2:6" hidden="1">
      <c r="B28" s="1"/>
      <c r="C28" s="1"/>
      <c r="D28" s="1"/>
      <c r="E28" s="1" t="str">
        <f>IF(INDEX(Database!$AD$7:$AD$71,MATCH($B$3,Database!$B$7:$B$71,0))="Yes",CHAR(149)&amp;" "&amp;Database!$AD$5,"")</f>
        <v>• SuDS</v>
      </c>
      <c r="F28" s="1" t="str">
        <f>IF(INDEX(Database!$BA$7:$BA$71,MATCH($B$3,Database!$B$7:$B$71,0))=1,CHAR(149)&amp;" "&amp;Database!$BA$5,"")</f>
        <v/>
      </c>
    </row>
    <row r="29" spans="2:6" hidden="1">
      <c r="B29" s="1"/>
      <c r="C29" s="1"/>
      <c r="D29" s="1"/>
      <c r="E29" s="1" t="str">
        <f>IF(INDEX(Database!$AE$7:$AE$71,MATCH($B$3,Database!$B$7:$B$71,0))="Yes",CHAR(149)&amp;" "&amp;Database!$AE$5,"")</f>
        <v/>
      </c>
      <c r="F29" s="1" t="str">
        <f>IF(INDEX(Database!$BB$7:$BB$71,MATCH($B$3,Database!$B$7:$B$71,0))=1,CHAR(149)&amp;" "&amp;Database!$BB$5,"")</f>
        <v/>
      </c>
    </row>
    <row r="30" spans="2:6" hidden="1">
      <c r="B30" s="1"/>
      <c r="C30" s="1"/>
      <c r="D30" s="1"/>
      <c r="E30" s="1" t="str">
        <f>IF(INDEX(Database!$AF$7:$AF$71,MATCH($B$3,Database!$B$7:$B$71,0))="Yes",CHAR(149)&amp;" "&amp;Database!$AF$5,"")</f>
        <v/>
      </c>
      <c r="F30" s="1" t="str">
        <f>IF(INDEX(Database!$BC$7:$BC$71,MATCH($B$3,Database!$B$7:$B$71,0))=1,CHAR(149)&amp;" "&amp;Database!$BC$5,"")</f>
        <v>• Streetscape improvement</v>
      </c>
    </row>
    <row r="31" spans="2:6" hidden="1">
      <c r="B31" s="1"/>
      <c r="C31" s="1"/>
      <c r="D31" s="1"/>
      <c r="E31" s="1" t="str">
        <f>IF(INDEX(Database!$AG$7:$AG$71,MATCH($B$3,Database!$B$7:$B$71,0))="Yes",CHAR(149)&amp;" "&amp;Database!$AG$5,"")</f>
        <v/>
      </c>
      <c r="F31" s="1" t="str">
        <f>IF(INDEX(Database!$BD$7:$BD$71,MATCH($B$3,Database!$B$7:$B$71,0))=1,CHAR(149)&amp;" "&amp;Database!$BD$5,"")</f>
        <v/>
      </c>
    </row>
    <row r="32" spans="2:6" hidden="1">
      <c r="B32" s="1"/>
      <c r="C32" s="1"/>
      <c r="D32" s="1"/>
      <c r="E32" s="1"/>
      <c r="F32" s="1" t="str">
        <f>IF(INDEX(Database!$BE$7:$BE$71,MATCH($B$3,Database!$B$7:$B$71,0))=1,CHAR(149)&amp;" "&amp;Database!$BE$5,"")</f>
        <v/>
      </c>
    </row>
    <row r="33" spans="2:6" hidden="1">
      <c r="B33" s="1"/>
      <c r="C33" s="1"/>
      <c r="D33" s="1"/>
      <c r="E33" s="1"/>
      <c r="F33" s="1" t="str">
        <f>IF(INDEX(Database!$BF$7:$BF$71,MATCH($B$3,Database!$B$7:$B$71,0))=1,CHAR(149)&amp;" "&amp;Database!$BF$5,"")</f>
        <v/>
      </c>
    </row>
  </sheetData>
  <mergeCells count="6">
    <mergeCell ref="B9:B10"/>
    <mergeCell ref="C9:C10"/>
    <mergeCell ref="A1:C1"/>
    <mergeCell ref="C3:E3"/>
    <mergeCell ref="B5:B8"/>
    <mergeCell ref="C5:C8"/>
  </mergeCells>
  <hyperlinks>
    <hyperlink ref="A1" location="'Criteria Selection'!A1" display="&lt; BACK TO CRITERIA SELECTION" xr:uid="{9DC02540-9AF9-4508-BC69-85E253CF9F2E}"/>
  </hyperlink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AB60ED-A508-4EA6-882E-A0E6567424EE}">
  <sheetPr codeName="Sheet17"/>
  <dimension ref="A1:G33"/>
  <sheetViews>
    <sheetView topLeftCell="D1" zoomScale="80" zoomScaleNormal="80" workbookViewId="0">
      <selection activeCell="G6" sqref="G6:G7"/>
    </sheetView>
  </sheetViews>
  <sheetFormatPr defaultRowHeight="16.5"/>
  <cols>
    <col min="1" max="1" width="2.5" customWidth="1"/>
    <col min="2" max="2" width="12.625" customWidth="1"/>
    <col min="3" max="3" width="124.375" customWidth="1"/>
    <col min="4" max="4" width="13.375" customWidth="1"/>
    <col min="5" max="5" width="41.5" customWidth="1"/>
    <col min="6" max="6" width="11.5" customWidth="1"/>
    <col min="7" max="7" width="48.875" customWidth="1"/>
  </cols>
  <sheetData>
    <row r="1" spans="1:7" s="59" customFormat="1" ht="23.25" customHeight="1">
      <c r="A1" s="160" t="s">
        <v>338</v>
      </c>
      <c r="B1" s="160"/>
      <c r="C1" s="160"/>
    </row>
    <row r="2" spans="1:7" ht="8.25" customHeight="1"/>
    <row r="3" spans="1:7" ht="24.75" customHeight="1">
      <c r="B3" s="87" t="s">
        <v>147</v>
      </c>
      <c r="C3" s="161" t="str">
        <f>VLOOKUP(B3,Database!B7:C71,2,FALSE)</f>
        <v>Soakaways (SuDS)</v>
      </c>
      <c r="D3" s="161"/>
      <c r="E3" s="161"/>
      <c r="F3" s="88"/>
      <c r="G3" s="88"/>
    </row>
    <row r="4" spans="1:7" ht="113.25" customHeight="1">
      <c r="B4" s="66" t="s">
        <v>339</v>
      </c>
      <c r="C4" s="65" t="s">
        <v>410</v>
      </c>
      <c r="D4" s="112" t="s">
        <v>398</v>
      </c>
      <c r="E4" s="99" t="s">
        <v>411</v>
      </c>
      <c r="F4" s="95"/>
      <c r="G4" s="96"/>
    </row>
    <row r="5" spans="1:7" ht="80.25" customHeight="1">
      <c r="B5" s="162" t="s">
        <v>343</v>
      </c>
      <c r="C5" s="163" t="s">
        <v>412</v>
      </c>
      <c r="D5" s="108"/>
      <c r="E5" s="100"/>
      <c r="F5" s="97"/>
      <c r="G5" s="98"/>
    </row>
    <row r="6" spans="1:7" ht="45" customHeight="1">
      <c r="B6" s="162"/>
      <c r="C6" s="164"/>
      <c r="D6" s="66" t="s">
        <v>345</v>
      </c>
      <c r="E6" s="67" t="str">
        <f>B18&amp;" "&amp;B19&amp;CHAR(10)&amp;B20&amp;" "&amp;B21&amp;CHAR(10)&amp;B22&amp;" "&amp;B23</f>
        <v xml:space="preserve">• Flooding 
• Water Stress 
 </v>
      </c>
      <c r="F6" s="112" t="s">
        <v>381</v>
      </c>
      <c r="G6" s="94" t="str">
        <f>F18&amp;" "&amp;F19&amp;" "&amp;F20&amp;CHAR(10)&amp;F21&amp;" "&amp;F22&amp;" "&amp;F23&amp;CHAR(10)&amp;F24&amp;" "&amp;F25&amp;" "&amp;F26&amp;CHAR(10)&amp;F27&amp;" "&amp;F28&amp;" "&amp;F29&amp;CHAR(10)&amp;F30&amp;" "&amp;F31&amp;" "&amp;F32&amp;" "&amp;F33</f>
        <v xml:space="preserve"> • Surface water management 
   </v>
      </c>
    </row>
    <row r="7" spans="1:7" ht="40.5" customHeight="1">
      <c r="B7" s="162"/>
      <c r="C7" s="164"/>
      <c r="D7" s="66" t="s">
        <v>347</v>
      </c>
      <c r="E7" s="67" t="str">
        <f>C18&amp;CHAR(10)&amp;C19&amp;CHAR(10)&amp;C20</f>
        <v xml:space="preserve">
• City Public Realm
• Open Spaces</v>
      </c>
      <c r="F7" s="108"/>
      <c r="G7" s="94"/>
    </row>
    <row r="8" spans="1:7" ht="60" customHeight="1">
      <c r="B8" s="162"/>
      <c r="C8" s="164"/>
      <c r="D8" s="66" t="s">
        <v>348</v>
      </c>
      <c r="E8" s="67" t="str">
        <f>D18&amp;"  "&amp;D19&amp;CHAR(10)&amp;D20&amp;" "&amp;D21&amp;CHAR(10)&amp;D22&amp;"  "&amp;D23&amp;CHAR(10)&amp;D24&amp;"  "&amp;D25&amp;CHAR(10)&amp;D26&amp;"  "&amp;D27</f>
        <v xml:space="preserve">  
 • City Gardens
  • TfL Street
• CoL Street  • Civic Space
• Publicly Accessible Private Land  • Open Spaces</v>
      </c>
      <c r="F8" s="66" t="s">
        <v>349</v>
      </c>
      <c r="G8" s="65" t="str">
        <f>E18&amp;" "&amp;E19&amp;" "&amp;E20&amp;CHAR(10)&amp;E21&amp;" "&amp;E22&amp;" "&amp;E23&amp;CHAR(10)&amp;E24&amp;" "&amp;E25&amp;" "&amp;E26&amp;CHAR(10)&amp;E27&amp;" "&amp;E28&amp;" "&amp;E29&amp;CHAR(10)&amp;E30&amp;" "&amp;E31</f>
        <v xml:space="preserve">  
• Soft Landscaping  
 • SuDS 
 </v>
      </c>
    </row>
    <row r="9" spans="1:7" ht="117.75" customHeight="1">
      <c r="B9" s="162" t="s">
        <v>350</v>
      </c>
      <c r="C9" s="163" t="s">
        <v>413</v>
      </c>
      <c r="D9" s="66" t="s">
        <v>352</v>
      </c>
      <c r="E9" s="93" t="s">
        <v>414</v>
      </c>
      <c r="F9" s="94"/>
      <c r="G9" s="94"/>
    </row>
    <row r="10" spans="1:7" ht="129" customHeight="1">
      <c r="B10" s="162"/>
      <c r="C10" s="164"/>
      <c r="D10" s="66" t="s">
        <v>354</v>
      </c>
      <c r="E10" s="93" t="s">
        <v>396</v>
      </c>
      <c r="F10" s="94"/>
      <c r="G10" s="94"/>
    </row>
    <row r="11" spans="1:7" ht="15" customHeight="1"/>
    <row r="17" spans="2:6" hidden="1">
      <c r="B17" s="62" t="s">
        <v>44</v>
      </c>
      <c r="C17" s="62" t="s">
        <v>39</v>
      </c>
      <c r="D17" s="62" t="s">
        <v>40</v>
      </c>
      <c r="E17" s="62" t="s">
        <v>41</v>
      </c>
      <c r="F17" s="62" t="s">
        <v>45</v>
      </c>
    </row>
    <row r="18" spans="2:6" hidden="1">
      <c r="B18" s="1" t="str">
        <f>IF(INDEX(Database!$AK$7:$AK$71,MATCH($B$3,Database!$B$7:$B$71,0))="Yes",CHAR(149)&amp;" "&amp;Database!$AK$5,"")</f>
        <v>• Flooding</v>
      </c>
      <c r="C18" s="1" t="str">
        <f>IF(INDEX(Database!$E$7:$E$71,MATCH($B$3,Database!$B$7:$B$71,0))="Yes",CHAR(149)&amp;" "&amp;Database!$E$5,"")</f>
        <v/>
      </c>
      <c r="D18" s="1" t="str">
        <f>IF(INDEX(Database!$I$7:$I$71,MATCH($B$3,Database!$B$7:$B$71,0))="Yes",CHAR(149)&amp;" "&amp;Database!$I$5,"")</f>
        <v/>
      </c>
      <c r="E18" s="1" t="str">
        <f>IF(INDEX(Database!$T$7:$T$71,MATCH($B$3,Database!$B$7:$B$71,0))="Yes",CHAR(149)&amp;" "&amp;Database!$T$5,"")</f>
        <v/>
      </c>
      <c r="F18" s="1" t="str">
        <f>IF(INDEX(Database!$AQ$7:$AQ$71,MATCH($B$3,Database!$B$7:$B$71,0))=1,CHAR(149)&amp;" "&amp;Database!$AQ$5,"")</f>
        <v/>
      </c>
    </row>
    <row r="19" spans="2:6" hidden="1">
      <c r="B19" s="1" t="str">
        <f>IF(INDEX(Database!$AL$7:$AL$71,MATCH($B$3,Database!$B$7:$B$71,0))="Yes",CHAR(149)&amp;" "&amp;Database!$AL$5,"")</f>
        <v/>
      </c>
      <c r="C19" s="1" t="str">
        <f>IF(INDEX(Database!$F$7:$F$71,MATCH($B$3,Database!$B$7:$B$71,0))="Yes",CHAR(149)&amp;" "&amp;Database!$F$5,"")</f>
        <v>• City Public Realm</v>
      </c>
      <c r="D19" s="1" t="str">
        <f>IF(INDEX(Database!$J$7:$J$71,MATCH($B$3,Database!$B$7:$B$71,0))="Yes",CHAR(149)&amp;" "&amp;Database!$J$5,"")</f>
        <v/>
      </c>
      <c r="E19" s="1" t="str">
        <f>IF(INDEX(Database!$U$7:$U$71,MATCH($B$3,Database!$B$7:$B$71,0))="Yes",CHAR(149)&amp;" "&amp;Database!$U$5,"")</f>
        <v/>
      </c>
      <c r="F19" s="1" t="str">
        <f>IF(INDEX(Database!$AR$7:$AR$71,MATCH($B$3,Database!$B$7:$B$71,0))=1,CHAR(149)&amp;" "&amp;Database!$AR$5,"")</f>
        <v>• Surface water management</v>
      </c>
    </row>
    <row r="20" spans="2:6" hidden="1">
      <c r="B20" s="1" t="str">
        <f>IF(INDEX(Database!$AM$7:$AM$71,MATCH($B$3,Database!$B$7:$B$71,0))="Yes",CHAR(149)&amp;" "&amp;Database!$AM$5,"")</f>
        <v>• Water Stress</v>
      </c>
      <c r="C20" s="1" t="str">
        <f>IF(INDEX(Database!$G$7:$G$71,MATCH($B$3,Database!$B$7:$B$71,0))="Yes",CHAR(149)&amp;" "&amp;Database!$G$5,"")</f>
        <v>• Open Spaces</v>
      </c>
      <c r="D20" s="1" t="str">
        <f>IF(INDEX(Database!$K$7:$K$71,MATCH($B$3,Database!$B$7:$B$71,0))="Yes",CHAR(149)&amp;" "&amp;Database!$K$5,"")</f>
        <v/>
      </c>
      <c r="E20" s="1" t="str">
        <f>IF(INDEX(Database!$V$7:$V$71,MATCH($B$3,Database!$B$7:$B$71,0))="Yes",CHAR(149)&amp;" "&amp;Database!$V$5,"")</f>
        <v/>
      </c>
      <c r="F20" s="1" t="str">
        <f>IF(INDEX(Database!$AS$7:$AS$71,MATCH($B$3,Database!$B$7:$B$71,0))=1,CHAR(149)&amp;" "&amp;Database!$AS$5,"")</f>
        <v/>
      </c>
    </row>
    <row r="21" spans="2:6" hidden="1">
      <c r="B21" s="1" t="str">
        <f>IF(INDEX(Database!$AN$7:$AN$71,MATCH($B$3,Database!$B$7:$B$71,0))="Yes",CHAR(149)&amp;" "&amp;Database!$AN$5,"")</f>
        <v/>
      </c>
      <c r="C21" s="1"/>
      <c r="D21" s="1" t="str">
        <f>IF(INDEX(Database!$L$7:$L$71,MATCH($B$3,Database!$B$7:$B$71,0))="Yes",CHAR(149)&amp;" "&amp;Database!$L$5,"")</f>
        <v>• City Gardens</v>
      </c>
      <c r="E21" s="1" t="str">
        <f>IF(INDEX(Database!$W$7:$W$71,MATCH($B$3,Database!$B$7:$B$71,0))="Yes",CHAR(149)&amp;" "&amp;Database!$W$5,"")</f>
        <v/>
      </c>
      <c r="F21" s="1" t="str">
        <f>IF(INDEX(Database!$AT$7:$AT$71,MATCH($B$3,Database!$B$7:$B$71,0))=1,CHAR(149)&amp;" "&amp;Database!$AT$5,"")</f>
        <v/>
      </c>
    </row>
    <row r="22" spans="2:6" hidden="1">
      <c r="B22" s="1" t="str">
        <f>IF(INDEX(Database!$AO$7:$AO$71,MATCH($B$3,Database!$B$7:$B$71,0))="Yes",CHAR(149)&amp;" "&amp;Database!$AO$5,"")</f>
        <v/>
      </c>
      <c r="C22" s="1"/>
      <c r="D22" s="1" t="str">
        <f>IF(INDEX(Database!$M$7:$M$71,MATCH($B$3,Database!$B$7:$B$71,0))="Yes",CHAR(149)&amp;" "&amp;Database!$M$5,"")</f>
        <v/>
      </c>
      <c r="E22" s="1" t="str">
        <f>IF(INDEX(Database!$X$7:$X$71,MATCH($B$3,Database!$B$7:$B$71,0))="Yes",CHAR(149)&amp;" "&amp;Database!$X$5,"")</f>
        <v/>
      </c>
      <c r="F22" s="1" t="str">
        <f>IF(INDEX(Database!$AU$7:$AU$71,MATCH($B$3,Database!$B$7:$B$71,0))=1,CHAR(149)&amp;" "&amp;Database!$AU$5,"")</f>
        <v/>
      </c>
    </row>
    <row r="23" spans="2:6" hidden="1">
      <c r="B23" s="1" t="str">
        <f>IF(INDEX(Database!$AP$7:$AP$71,MATCH($B$3,Database!$B$7:$B$71,0))="Yes",CHAR(149)&amp;" "&amp;Database!$AP$5,"")</f>
        <v/>
      </c>
      <c r="C23" s="1"/>
      <c r="D23" s="1" t="str">
        <f>IF(INDEX(Database!$N$7:$N$71,MATCH($B$3,Database!$B$7:$B$71,0))="Yes",CHAR(149)&amp;" "&amp;Database!$N$5,"")</f>
        <v>• TfL Street</v>
      </c>
      <c r="E23" s="1" t="str">
        <f>IF(INDEX(Database!$Y$7:$Y$71,MATCH($B$3,Database!$B$7:$B$71,0))="Yes",CHAR(149)&amp;" "&amp;Database!$Y$5,"")</f>
        <v/>
      </c>
      <c r="F23" s="1" t="str">
        <f>IF(INDEX(Database!$AV$7:$AV$71,MATCH($B$3,Database!$B$7:$B$71,0))=1,CHAR(149)&amp;" "&amp;Database!$AV$5,"")</f>
        <v/>
      </c>
    </row>
    <row r="24" spans="2:6" hidden="1">
      <c r="B24" s="1"/>
      <c r="C24" s="1"/>
      <c r="D24" s="1" t="str">
        <f>IF(INDEX(Database!$O$7:$O$71,MATCH($B$3,Database!$B$7:$B$71,0))="Yes",CHAR(149)&amp;" "&amp;Database!$O$5,"")</f>
        <v>• CoL Street</v>
      </c>
      <c r="E24" s="1" t="str">
        <f>IF(INDEX(Database!$Z$7:$Z$71,MATCH($B$3,Database!$B$7:$B$71,0))="Yes",CHAR(149)&amp;" "&amp;Database!$Z$5,"")</f>
        <v>• Soft Landscaping</v>
      </c>
      <c r="F24" s="1" t="str">
        <f>IF(INDEX(Database!$AW$7:$AW$71,MATCH($B$3,Database!$B$7:$B$71,0))=1,CHAR(149)&amp;" "&amp;Database!$AW$5,"")</f>
        <v/>
      </c>
    </row>
    <row r="25" spans="2:6" hidden="1">
      <c r="B25" s="1"/>
      <c r="C25" s="1"/>
      <c r="D25" s="1" t="str">
        <f>IF(INDEX(Database!$P$7:$P$71,MATCH($B$3,Database!$B$7:$B$71,0))="Yes",CHAR(149)&amp;" "&amp;Database!$P$5,"")</f>
        <v>• Civic Space</v>
      </c>
      <c r="E25" s="1" t="str">
        <f>IF(INDEX(Database!$AA$7:$AA$71,MATCH($B$3,Database!$B$7:$B$71,0))="Yes",CHAR(149)&amp;" "&amp;Database!$AA$5,"")</f>
        <v/>
      </c>
      <c r="F25" s="1" t="str">
        <f>IF(INDEX(Database!$AX$7:$AX$71,MATCH($B$3,Database!$B$7:$B$71,0))=1,CHAR(149)&amp;" "&amp;Database!$AX$5,"")</f>
        <v/>
      </c>
    </row>
    <row r="26" spans="2:6" hidden="1">
      <c r="B26" s="1"/>
      <c r="C26" s="1"/>
      <c r="D26" s="1" t="str">
        <f>IF(INDEX(Database!$Q$7:$Q$71,MATCH($B$3,Database!$B$7:$B$71,0))="Yes",CHAR(149)&amp;" "&amp;Database!$Q$5,"")</f>
        <v>• Publicly Accessible Private Land</v>
      </c>
      <c r="E26" s="1" t="str">
        <f>IF(INDEX(Database!$AB$7:$AB$71,MATCH($B$3,Database!$B$7:$B$71,0))="Yes",CHAR(149)&amp;" "&amp;Database!$AB$5,"")</f>
        <v/>
      </c>
      <c r="F26" s="1" t="str">
        <f>IF(INDEX(Database!$AY$7:$AY$71,MATCH($B$3,Database!$B$7:$B$71,0))=1,CHAR(149)&amp;" "&amp;Database!$AY$5,"")</f>
        <v/>
      </c>
    </row>
    <row r="27" spans="2:6" hidden="1">
      <c r="B27" s="1"/>
      <c r="C27" s="1"/>
      <c r="D27" s="1" t="str">
        <f>IF(INDEX(Database!$R$7:$R$71,MATCH($B$3,Database!$B$7:$B$71,0))="Yes",CHAR(149)&amp;" "&amp;Database!$R$5,"")</f>
        <v>• Open Spaces</v>
      </c>
      <c r="E27" s="1" t="str">
        <f>IF(INDEX(Database!$AC$7:$AC$71,MATCH($B$3,Database!$B$7:$B$71,0))="Yes",CHAR(149)&amp;" "&amp;Database!$AC$5,"")</f>
        <v/>
      </c>
      <c r="F27" s="1" t="str">
        <f>IF(INDEX(Database!$AZ$7:$AZ$71,MATCH($B$3,Database!$B$7:$B$71,0))=1,CHAR(149)&amp;" "&amp;Database!$AZ$5,"")</f>
        <v/>
      </c>
    </row>
    <row r="28" spans="2:6" hidden="1">
      <c r="B28" s="1"/>
      <c r="C28" s="1"/>
      <c r="D28" s="1"/>
      <c r="E28" s="1" t="str">
        <f>IF(INDEX(Database!$AD$7:$AD$71,MATCH($B$3,Database!$B$7:$B$71,0))="Yes",CHAR(149)&amp;" "&amp;Database!$AD$5,"")</f>
        <v>• SuDS</v>
      </c>
      <c r="F28" s="1" t="str">
        <f>IF(INDEX(Database!$BA$7:$BA$71,MATCH($B$3,Database!$B$7:$B$71,0))=1,CHAR(149)&amp;" "&amp;Database!$BA$5,"")</f>
        <v/>
      </c>
    </row>
    <row r="29" spans="2:6" hidden="1">
      <c r="B29" s="1"/>
      <c r="C29" s="1"/>
      <c r="D29" s="1"/>
      <c r="E29" s="1" t="str">
        <f>IF(INDEX(Database!$AE$7:$AE$71,MATCH($B$3,Database!$B$7:$B$71,0))="Yes",CHAR(149)&amp;" "&amp;Database!$AE$5,"")</f>
        <v/>
      </c>
      <c r="F29" s="1" t="str">
        <f>IF(INDEX(Database!$BB$7:$BB$71,MATCH($B$3,Database!$B$7:$B$71,0))=1,CHAR(149)&amp;" "&amp;Database!$BB$5,"")</f>
        <v/>
      </c>
    </row>
    <row r="30" spans="2:6" hidden="1">
      <c r="B30" s="1"/>
      <c r="C30" s="1"/>
      <c r="D30" s="1"/>
      <c r="E30" s="1" t="str">
        <f>IF(INDEX(Database!$AF$7:$AF$71,MATCH($B$3,Database!$B$7:$B$71,0))="Yes",CHAR(149)&amp;" "&amp;Database!$AF$5,"")</f>
        <v/>
      </c>
      <c r="F30" s="1" t="str">
        <f>IF(INDEX(Database!$BC$7:$BC$71,MATCH($B$3,Database!$B$7:$B$71,0))=1,CHAR(149)&amp;" "&amp;Database!$BC$5,"")</f>
        <v/>
      </c>
    </row>
    <row r="31" spans="2:6" hidden="1">
      <c r="B31" s="1"/>
      <c r="C31" s="1"/>
      <c r="D31" s="1"/>
      <c r="E31" s="1" t="str">
        <f>IF(INDEX(Database!$AG$7:$AG$71,MATCH($B$3,Database!$B$7:$B$71,0))="Yes",CHAR(149)&amp;" "&amp;Database!$AG$5,"")</f>
        <v/>
      </c>
      <c r="F31" s="1" t="str">
        <f>IF(INDEX(Database!$BD$7:$BD$71,MATCH($B$3,Database!$B$7:$B$71,0))=1,CHAR(149)&amp;" "&amp;Database!$BD$5,"")</f>
        <v/>
      </c>
    </row>
    <row r="32" spans="2:6" hidden="1">
      <c r="B32" s="1"/>
      <c r="C32" s="1"/>
      <c r="D32" s="1"/>
      <c r="E32" s="1"/>
      <c r="F32" s="1" t="str">
        <f>IF(INDEX(Database!$BE$7:$BE$71,MATCH($B$3,Database!$B$7:$B$71,0))=1,CHAR(149)&amp;" "&amp;Database!$BE$5,"")</f>
        <v/>
      </c>
    </row>
    <row r="33" spans="2:6" hidden="1">
      <c r="B33" s="1"/>
      <c r="C33" s="1"/>
      <c r="D33" s="1"/>
      <c r="E33" s="1"/>
      <c r="F33" s="1" t="str">
        <f>IF(INDEX(Database!$BF$7:$BF$71,MATCH($B$3,Database!$B$7:$B$71,0))=1,CHAR(149)&amp;" "&amp;Database!$BF$5,"")</f>
        <v/>
      </c>
    </row>
  </sheetData>
  <mergeCells count="6">
    <mergeCell ref="B9:B10"/>
    <mergeCell ref="C9:C10"/>
    <mergeCell ref="A1:C1"/>
    <mergeCell ref="C3:E3"/>
    <mergeCell ref="B5:B8"/>
    <mergeCell ref="C5:C8"/>
  </mergeCells>
  <hyperlinks>
    <hyperlink ref="A1" location="'Criteria Selection'!A1" display="&lt; BACK TO CRITERIA SELECTION" xr:uid="{8D6C492D-6CAC-4360-976A-BC60D3B08C3C}"/>
  </hyperlinks>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A53297-A549-4CB4-9944-8C4311825EB2}">
  <sheetPr codeName="Sheet18"/>
  <dimension ref="A1:G33"/>
  <sheetViews>
    <sheetView topLeftCell="D1" zoomScale="80" zoomScaleNormal="80" workbookViewId="0">
      <selection activeCell="G6" sqref="G6:G7"/>
    </sheetView>
  </sheetViews>
  <sheetFormatPr defaultRowHeight="16.5"/>
  <cols>
    <col min="1" max="1" width="2.5" customWidth="1"/>
    <col min="2" max="2" width="12.625" customWidth="1"/>
    <col min="3" max="3" width="124.375" customWidth="1"/>
    <col min="4" max="4" width="13.375" customWidth="1"/>
    <col min="5" max="5" width="41.5" customWidth="1"/>
    <col min="6" max="6" width="11.5" customWidth="1"/>
    <col min="7" max="7" width="48.875" customWidth="1"/>
  </cols>
  <sheetData>
    <row r="1" spans="1:7" s="59" customFormat="1" ht="23.25" customHeight="1">
      <c r="A1" s="160" t="s">
        <v>338</v>
      </c>
      <c r="B1" s="160"/>
      <c r="C1" s="160"/>
    </row>
    <row r="2" spans="1:7" ht="8.25" customHeight="1"/>
    <row r="3" spans="1:7" ht="24.75" customHeight="1">
      <c r="B3" s="87" t="s">
        <v>150</v>
      </c>
      <c r="C3" s="161" t="str">
        <f>VLOOKUP(B3,Database!B7:C71,2,FALSE)</f>
        <v>Swales (SuDS)</v>
      </c>
      <c r="D3" s="161"/>
      <c r="E3" s="161"/>
      <c r="F3" s="88"/>
      <c r="G3" s="88"/>
    </row>
    <row r="4" spans="1:7" ht="113.25" customHeight="1">
      <c r="B4" s="66" t="s">
        <v>339</v>
      </c>
      <c r="C4" s="65" t="s">
        <v>415</v>
      </c>
      <c r="D4" s="112" t="s">
        <v>378</v>
      </c>
      <c r="E4" s="101" t="s">
        <v>416</v>
      </c>
      <c r="F4" s="95"/>
      <c r="G4" s="96"/>
    </row>
    <row r="5" spans="1:7" ht="80.25" customHeight="1">
      <c r="B5" s="162" t="s">
        <v>343</v>
      </c>
      <c r="C5" s="163" t="s">
        <v>417</v>
      </c>
      <c r="D5" s="108"/>
      <c r="E5" s="100"/>
      <c r="F5" s="97"/>
      <c r="G5" s="98"/>
    </row>
    <row r="6" spans="1:7" ht="45" customHeight="1">
      <c r="B6" s="162"/>
      <c r="C6" s="164"/>
      <c r="D6" s="66" t="s">
        <v>345</v>
      </c>
      <c r="E6" s="67" t="str">
        <f>B18&amp;" "&amp;B19&amp;CHAR(10)&amp;B20&amp;" "&amp;B21&amp;CHAR(10)&amp;B22&amp;" "&amp;B23</f>
        <v xml:space="preserve">• Flooding 
 • Biodiversity
 </v>
      </c>
      <c r="F6" s="112" t="s">
        <v>381</v>
      </c>
      <c r="G6" s="94" t="str">
        <f>F18&amp;" "&amp;F19&amp;" "&amp;F20&amp;CHAR(10)&amp;F21&amp;" "&amp;F22&amp;" "&amp;F23&amp;CHAR(10)&amp;F24&amp;" "&amp;F25&amp;" "&amp;F26&amp;CHAR(10)&amp;F27&amp;" "&amp;F28&amp;" "&amp;F29&amp;CHAR(10)&amp;F30&amp;" "&amp;F31&amp;" "&amp;F32&amp;" "&amp;F33</f>
        <v>• Intercepting rainfall • Surface water management • Rainwater storage
• Air quality improvement • Enhancing biodiversity • Urban heat island
• Carbon reduction  
• Streetscape improvement • Health and wellbeing  • Amenity space</v>
      </c>
    </row>
    <row r="7" spans="1:7" ht="43.5" customHeight="1">
      <c r="B7" s="162"/>
      <c r="C7" s="164"/>
      <c r="D7" s="66" t="s">
        <v>347</v>
      </c>
      <c r="E7" s="67" t="str">
        <f>C18&amp;CHAR(10)&amp;C19&amp;CHAR(10)&amp;C20</f>
        <v xml:space="preserve">
• City Public Realm
• Open Spaces</v>
      </c>
      <c r="F7" s="108"/>
      <c r="G7" s="94"/>
    </row>
    <row r="8" spans="1:7" ht="65.25" customHeight="1">
      <c r="B8" s="162"/>
      <c r="C8" s="164"/>
      <c r="D8" s="66" t="s">
        <v>348</v>
      </c>
      <c r="E8" s="67" t="str">
        <f>D18&amp;"  "&amp;D19&amp;CHAR(10)&amp;D20&amp;" "&amp;D21&amp;CHAR(10)&amp;D22&amp;"  "&amp;D23&amp;CHAR(10)&amp;D24&amp;"  "&amp;D25&amp;CHAR(10)&amp;D26&amp;"  "&amp;D27</f>
        <v xml:space="preserve">  
 • City Gardens
• Churchyard  
  • Civic Space
  • Open Spaces</v>
      </c>
      <c r="F8" s="66" t="s">
        <v>349</v>
      </c>
      <c r="G8" s="65" t="str">
        <f>E18&amp;" "&amp;E19&amp;" "&amp;E20&amp;CHAR(10)&amp;E21&amp;" "&amp;E22&amp;" "&amp;E23&amp;CHAR(10)&amp;E24&amp;" "&amp;E25&amp;" "&amp;E26&amp;CHAR(10)&amp;E27&amp;" "&amp;E28&amp;" "&amp;E29&amp;CHAR(10)&amp;E30&amp;" "&amp;E31</f>
        <v xml:space="preserve">  
• Soft Landscaping • Shading and Outdoor Thermal Comfort 
 • SuDS • Habitat
 </v>
      </c>
    </row>
    <row r="9" spans="1:7" ht="117.75" customHeight="1">
      <c r="B9" s="162" t="s">
        <v>350</v>
      </c>
      <c r="C9" s="163" t="s">
        <v>418</v>
      </c>
      <c r="D9" s="66" t="s">
        <v>352</v>
      </c>
      <c r="E9" s="93" t="s">
        <v>419</v>
      </c>
      <c r="F9" s="94"/>
      <c r="G9" s="94"/>
    </row>
    <row r="10" spans="1:7" ht="129" customHeight="1">
      <c r="B10" s="162"/>
      <c r="C10" s="164"/>
      <c r="D10" s="66" t="s">
        <v>354</v>
      </c>
      <c r="E10" s="93" t="s">
        <v>420</v>
      </c>
      <c r="F10" s="94"/>
      <c r="G10" s="94"/>
    </row>
    <row r="11" spans="1:7" ht="15" customHeight="1"/>
    <row r="17" spans="2:6" hidden="1">
      <c r="B17" s="62" t="s">
        <v>44</v>
      </c>
      <c r="C17" s="62" t="s">
        <v>39</v>
      </c>
      <c r="D17" s="62" t="s">
        <v>40</v>
      </c>
      <c r="E17" s="62" t="s">
        <v>41</v>
      </c>
      <c r="F17" s="62" t="s">
        <v>45</v>
      </c>
    </row>
    <row r="18" spans="2:6" hidden="1">
      <c r="B18" s="1" t="str">
        <f>IF(INDEX(Database!$AK$7:$AK$71,MATCH($B$3,Database!$B$7:$B$71,0))="Yes",CHAR(149)&amp;" "&amp;Database!$AK$5,"")</f>
        <v>• Flooding</v>
      </c>
      <c r="C18" s="1" t="str">
        <f>IF(INDEX(Database!$E$7:$E$71,MATCH($B$3,Database!$B$7:$B$71,0))="Yes",CHAR(149)&amp;" "&amp;Database!$E$5,"")</f>
        <v/>
      </c>
      <c r="D18" s="1" t="str">
        <f>IF(INDEX(Database!$I$7:$I$71,MATCH($B$3,Database!$B$7:$B$71,0))="Yes",CHAR(149)&amp;" "&amp;Database!$I$5,"")</f>
        <v/>
      </c>
      <c r="E18" s="1" t="str">
        <f>IF(INDEX(Database!$T$7:$T$71,MATCH($B$3,Database!$B$7:$B$71,0))="Yes",CHAR(149)&amp;" "&amp;Database!$T$5,"")</f>
        <v/>
      </c>
      <c r="F18" s="1" t="str">
        <f>IF(INDEX(Database!$AQ$7:$AQ$71,MATCH($B$3,Database!$B$7:$B$71,0))=1,CHAR(149)&amp;" "&amp;Database!$AQ$5,"")</f>
        <v>• Intercepting rainfall</v>
      </c>
    </row>
    <row r="19" spans="2:6" hidden="1">
      <c r="B19" s="1" t="str">
        <f>IF(INDEX(Database!$AL$7:$AL$71,MATCH($B$3,Database!$B$7:$B$71,0))="Yes",CHAR(149)&amp;" "&amp;Database!$AL$5,"")</f>
        <v/>
      </c>
      <c r="C19" s="1" t="str">
        <f>IF(INDEX(Database!$F$7:$F$71,MATCH($B$3,Database!$B$7:$B$71,0))="Yes",CHAR(149)&amp;" "&amp;Database!$F$5,"")</f>
        <v>• City Public Realm</v>
      </c>
      <c r="D19" s="1" t="str">
        <f>IF(INDEX(Database!$J$7:$J$71,MATCH($B$3,Database!$B$7:$B$71,0))="Yes",CHAR(149)&amp;" "&amp;Database!$J$5,"")</f>
        <v/>
      </c>
      <c r="E19" s="1" t="str">
        <f>IF(INDEX(Database!$U$7:$U$71,MATCH($B$3,Database!$B$7:$B$71,0))="Yes",CHAR(149)&amp;" "&amp;Database!$U$5,"")</f>
        <v/>
      </c>
      <c r="F19" s="1" t="str">
        <f>IF(INDEX(Database!$AR$7:$AR$71,MATCH($B$3,Database!$B$7:$B$71,0))=1,CHAR(149)&amp;" "&amp;Database!$AR$5,"")</f>
        <v>• Surface water management</v>
      </c>
    </row>
    <row r="20" spans="2:6" hidden="1">
      <c r="B20" s="1" t="str">
        <f>IF(INDEX(Database!$AM$7:$AM$71,MATCH($B$3,Database!$B$7:$B$71,0))="Yes",CHAR(149)&amp;" "&amp;Database!$AM$5,"")</f>
        <v/>
      </c>
      <c r="C20" s="1" t="str">
        <f>IF(INDEX(Database!$G$7:$G$71,MATCH($B$3,Database!$B$7:$B$71,0))="Yes",CHAR(149)&amp;" "&amp;Database!$G$5,"")</f>
        <v>• Open Spaces</v>
      </c>
      <c r="D20" s="1" t="str">
        <f>IF(INDEX(Database!$K$7:$K$71,MATCH($B$3,Database!$B$7:$B$71,0))="Yes",CHAR(149)&amp;" "&amp;Database!$K$5,"")</f>
        <v/>
      </c>
      <c r="E20" s="1" t="str">
        <f>IF(INDEX(Database!$V$7:$V$71,MATCH($B$3,Database!$B$7:$B$71,0))="Yes",CHAR(149)&amp;" "&amp;Database!$V$5,"")</f>
        <v/>
      </c>
      <c r="F20" s="1" t="str">
        <f>IF(INDEX(Database!$AS$7:$AS$71,MATCH($B$3,Database!$B$7:$B$71,0))=1,CHAR(149)&amp;" "&amp;Database!$AS$5,"")</f>
        <v>• Rainwater storage</v>
      </c>
    </row>
    <row r="21" spans="2:6" hidden="1">
      <c r="B21" s="1" t="str">
        <f>IF(INDEX(Database!$AN$7:$AN$71,MATCH($B$3,Database!$B$7:$B$71,0))="Yes",CHAR(149)&amp;" "&amp;Database!$AN$5,"")</f>
        <v>• Biodiversity</v>
      </c>
      <c r="C21" s="1"/>
      <c r="D21" s="1" t="str">
        <f>IF(INDEX(Database!$L$7:$L$71,MATCH($B$3,Database!$B$7:$B$71,0))="Yes",CHAR(149)&amp;" "&amp;Database!$L$5,"")</f>
        <v>• City Gardens</v>
      </c>
      <c r="E21" s="1" t="str">
        <f>IF(INDEX(Database!$W$7:$W$71,MATCH($B$3,Database!$B$7:$B$71,0))="Yes",CHAR(149)&amp;" "&amp;Database!$W$5,"")</f>
        <v/>
      </c>
      <c r="F21" s="1" t="str">
        <f>IF(INDEX(Database!$AT$7:$AT$71,MATCH($B$3,Database!$B$7:$B$71,0))=1,CHAR(149)&amp;" "&amp;Database!$AT$5,"")</f>
        <v>• Air quality improvement</v>
      </c>
    </row>
    <row r="22" spans="2:6" hidden="1">
      <c r="B22" s="1" t="str">
        <f>IF(INDEX(Database!$AO$7:$AO$71,MATCH($B$3,Database!$B$7:$B$71,0))="Yes",CHAR(149)&amp;" "&amp;Database!$AO$5,"")</f>
        <v/>
      </c>
      <c r="C22" s="1"/>
      <c r="D22" s="1" t="str">
        <f>IF(INDEX(Database!$M$7:$M$71,MATCH($B$3,Database!$B$7:$B$71,0))="Yes",CHAR(149)&amp;" "&amp;Database!$M$5,"")</f>
        <v>• Churchyard</v>
      </c>
      <c r="E22" s="1" t="str">
        <f>IF(INDEX(Database!$X$7:$X$71,MATCH($B$3,Database!$B$7:$B$71,0))="Yes",CHAR(149)&amp;" "&amp;Database!$X$5,"")</f>
        <v/>
      </c>
      <c r="F22" s="1" t="str">
        <f>IF(INDEX(Database!$AU$7:$AU$71,MATCH($B$3,Database!$B$7:$B$71,0))=1,CHAR(149)&amp;" "&amp;Database!$AU$5,"")</f>
        <v>• Enhancing biodiversity</v>
      </c>
    </row>
    <row r="23" spans="2:6" hidden="1">
      <c r="B23" s="1" t="str">
        <f>IF(INDEX(Database!$AP$7:$AP$71,MATCH($B$3,Database!$B$7:$B$71,0))="Yes",CHAR(149)&amp;" "&amp;Database!$AP$5,"")</f>
        <v/>
      </c>
      <c r="C23" s="1"/>
      <c r="D23" s="1" t="str">
        <f>IF(INDEX(Database!$N$7:$N$71,MATCH($B$3,Database!$B$7:$B$71,0))="Yes",CHAR(149)&amp;" "&amp;Database!$N$5,"")</f>
        <v/>
      </c>
      <c r="E23" s="1" t="str">
        <f>IF(INDEX(Database!$Y$7:$Y$71,MATCH($B$3,Database!$B$7:$B$71,0))="Yes",CHAR(149)&amp;" "&amp;Database!$Y$5,"")</f>
        <v/>
      </c>
      <c r="F23" s="1" t="str">
        <f>IF(INDEX(Database!$AV$7:$AV$71,MATCH($B$3,Database!$B$7:$B$71,0))=1,CHAR(149)&amp;" "&amp;Database!$AV$5,"")</f>
        <v>• Urban heat island</v>
      </c>
    </row>
    <row r="24" spans="2:6" hidden="1">
      <c r="B24" s="1"/>
      <c r="C24" s="1"/>
      <c r="D24" s="1" t="str">
        <f>IF(INDEX(Database!$O$7:$O$71,MATCH($B$3,Database!$B$7:$B$71,0))="Yes",CHAR(149)&amp;" "&amp;Database!$O$5,"")</f>
        <v/>
      </c>
      <c r="E24" s="1" t="str">
        <f>IF(INDEX(Database!$Z$7:$Z$71,MATCH($B$3,Database!$B$7:$B$71,0))="Yes",CHAR(149)&amp;" "&amp;Database!$Z$5,"")</f>
        <v>• Soft Landscaping</v>
      </c>
      <c r="F24" s="1" t="str">
        <f>IF(INDEX(Database!$AW$7:$AW$71,MATCH($B$3,Database!$B$7:$B$71,0))=1,CHAR(149)&amp;" "&amp;Database!$AW$5,"")</f>
        <v>• Carbon reduction</v>
      </c>
    </row>
    <row r="25" spans="2:6" hidden="1">
      <c r="B25" s="1"/>
      <c r="C25" s="1"/>
      <c r="D25" s="1" t="str">
        <f>IF(INDEX(Database!$P$7:$P$71,MATCH($B$3,Database!$B$7:$B$71,0))="Yes",CHAR(149)&amp;" "&amp;Database!$P$5,"")</f>
        <v>• Civic Space</v>
      </c>
      <c r="E25" s="1" t="str">
        <f>IF(INDEX(Database!$AA$7:$AA$71,MATCH($B$3,Database!$B$7:$B$71,0))="Yes",CHAR(149)&amp;" "&amp;Database!$AA$5,"")</f>
        <v>• Shading and Outdoor Thermal Comfort</v>
      </c>
      <c r="F25" s="1" t="str">
        <f>IF(INDEX(Database!$AX$7:$AX$71,MATCH($B$3,Database!$B$7:$B$71,0))=1,CHAR(149)&amp;" "&amp;Database!$AX$5,"")</f>
        <v/>
      </c>
    </row>
    <row r="26" spans="2:6" hidden="1">
      <c r="B26" s="1"/>
      <c r="C26" s="1"/>
      <c r="D26" s="1" t="str">
        <f>IF(INDEX(Database!$Q$7:$Q$71,MATCH($B$3,Database!$B$7:$B$71,0))="Yes",CHAR(149)&amp;" "&amp;Database!$Q$5,"")</f>
        <v/>
      </c>
      <c r="E26" s="1" t="str">
        <f>IF(INDEX(Database!$AB$7:$AB$71,MATCH($B$3,Database!$B$7:$B$71,0))="Yes",CHAR(149)&amp;" "&amp;Database!$AB$5,"")</f>
        <v/>
      </c>
      <c r="F26" s="1" t="str">
        <f>IF(INDEX(Database!$AY$7:$AY$71,MATCH($B$3,Database!$B$7:$B$71,0))=1,CHAR(149)&amp;" "&amp;Database!$AY$5,"")</f>
        <v/>
      </c>
    </row>
    <row r="27" spans="2:6" hidden="1">
      <c r="B27" s="1"/>
      <c r="C27" s="1"/>
      <c r="D27" s="1" t="str">
        <f>IF(INDEX(Database!$R$7:$R$71,MATCH($B$3,Database!$B$7:$B$71,0))="Yes",CHAR(149)&amp;" "&amp;Database!$R$5,"")</f>
        <v>• Open Spaces</v>
      </c>
      <c r="E27" s="1" t="str">
        <f>IF(INDEX(Database!$AC$7:$AC$71,MATCH($B$3,Database!$B$7:$B$71,0))="Yes",CHAR(149)&amp;" "&amp;Database!$AC$5,"")</f>
        <v/>
      </c>
      <c r="F27" s="1" t="str">
        <f>IF(INDEX(Database!$AZ$7:$AZ$71,MATCH($B$3,Database!$B$7:$B$71,0))=1,CHAR(149)&amp;" "&amp;Database!$AZ$5,"")</f>
        <v/>
      </c>
    </row>
    <row r="28" spans="2:6" hidden="1">
      <c r="B28" s="1"/>
      <c r="C28" s="1"/>
      <c r="D28" s="1"/>
      <c r="E28" s="1" t="str">
        <f>IF(INDEX(Database!$AD$7:$AD$71,MATCH($B$3,Database!$B$7:$B$71,0))="Yes",CHAR(149)&amp;" "&amp;Database!$AD$5,"")</f>
        <v>• SuDS</v>
      </c>
      <c r="F28" s="1" t="str">
        <f>IF(INDEX(Database!$BA$7:$BA$71,MATCH($B$3,Database!$B$7:$B$71,0))=1,CHAR(149)&amp;" "&amp;Database!$BA$5,"")</f>
        <v/>
      </c>
    </row>
    <row r="29" spans="2:6" hidden="1">
      <c r="B29" s="1"/>
      <c r="C29" s="1"/>
      <c r="D29" s="1"/>
      <c r="E29" s="1" t="str">
        <f>IF(INDEX(Database!$AE$7:$AE$71,MATCH($B$3,Database!$B$7:$B$71,0))="Yes",CHAR(149)&amp;" "&amp;Database!$AE$5,"")</f>
        <v>• Habitat</v>
      </c>
      <c r="F29" s="1" t="str">
        <f>IF(INDEX(Database!$BB$7:$BB$71,MATCH($B$3,Database!$B$7:$B$71,0))=1,CHAR(149)&amp;" "&amp;Database!$BB$5,"")</f>
        <v/>
      </c>
    </row>
    <row r="30" spans="2:6" hidden="1">
      <c r="B30" s="1"/>
      <c r="C30" s="1"/>
      <c r="D30" s="1"/>
      <c r="E30" s="1" t="str">
        <f>IF(INDEX(Database!$AF$7:$AF$71,MATCH($B$3,Database!$B$7:$B$71,0))="Yes",CHAR(149)&amp;" "&amp;Database!$AF$5,"")</f>
        <v/>
      </c>
      <c r="F30" s="1" t="str">
        <f>IF(INDEX(Database!$BC$7:$BC$71,MATCH($B$3,Database!$B$7:$B$71,0))=1,CHAR(149)&amp;" "&amp;Database!$BC$5,"")</f>
        <v>• Streetscape improvement</v>
      </c>
    </row>
    <row r="31" spans="2:6" hidden="1">
      <c r="B31" s="1"/>
      <c r="C31" s="1"/>
      <c r="D31" s="1"/>
      <c r="E31" s="1" t="str">
        <f>IF(INDEX(Database!$AG$7:$AG$71,MATCH($B$3,Database!$B$7:$B$71,0))="Yes",CHAR(149)&amp;" "&amp;Database!$AG$5,"")</f>
        <v/>
      </c>
      <c r="F31" s="1" t="str">
        <f>IF(INDEX(Database!$BD$7:$BD$71,MATCH($B$3,Database!$B$7:$B$71,0))=1,CHAR(149)&amp;" "&amp;Database!$BD$5,"")</f>
        <v>• Health and wellbeing</v>
      </c>
    </row>
    <row r="32" spans="2:6" hidden="1">
      <c r="B32" s="1"/>
      <c r="C32" s="1"/>
      <c r="D32" s="1"/>
      <c r="E32" s="1"/>
      <c r="F32" s="1" t="str">
        <f>IF(INDEX(Database!$BE$7:$BE$71,MATCH($B$3,Database!$B$7:$B$71,0))=1,CHAR(149)&amp;" "&amp;Database!$BE$5,"")</f>
        <v/>
      </c>
    </row>
    <row r="33" spans="2:6" hidden="1">
      <c r="B33" s="1"/>
      <c r="C33" s="1"/>
      <c r="D33" s="1"/>
      <c r="E33" s="1"/>
      <c r="F33" s="1" t="str">
        <f>IF(INDEX(Database!$BF$7:$BF$71,MATCH($B$3,Database!$B$7:$B$71,0))=1,CHAR(149)&amp;" "&amp;Database!$BF$5,"")</f>
        <v>• Amenity space</v>
      </c>
    </row>
  </sheetData>
  <mergeCells count="6">
    <mergeCell ref="B9:B10"/>
    <mergeCell ref="C9:C10"/>
    <mergeCell ref="A1:C1"/>
    <mergeCell ref="C3:E3"/>
    <mergeCell ref="B5:B8"/>
    <mergeCell ref="C5:C8"/>
  </mergeCells>
  <hyperlinks>
    <hyperlink ref="A1" location="'Criteria Selection'!A1" display="&lt; BACK TO CRITERIA SELECTION" xr:uid="{91DDCB99-62AA-4159-BB7D-09941E5CCDAB}"/>
  </hyperlinks>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20B78F-E61C-44EB-934B-42543789E357}">
  <sheetPr codeName="Sheet19"/>
  <dimension ref="A1:G33"/>
  <sheetViews>
    <sheetView topLeftCell="D4" zoomScale="80" zoomScaleNormal="80" workbookViewId="0">
      <selection activeCell="I9" sqref="I9"/>
    </sheetView>
  </sheetViews>
  <sheetFormatPr defaultRowHeight="16.5"/>
  <cols>
    <col min="1" max="1" width="2.5" customWidth="1"/>
    <col min="2" max="2" width="12.625" customWidth="1"/>
    <col min="3" max="3" width="124.375" customWidth="1"/>
    <col min="4" max="4" width="13.375" customWidth="1"/>
    <col min="5" max="5" width="41.5" customWidth="1"/>
    <col min="6" max="6" width="11.5" customWidth="1"/>
    <col min="7" max="7" width="48.875" customWidth="1"/>
  </cols>
  <sheetData>
    <row r="1" spans="1:7" s="59" customFormat="1" ht="23.25" customHeight="1">
      <c r="A1" s="160" t="s">
        <v>338</v>
      </c>
      <c r="B1" s="160"/>
      <c r="C1" s="160"/>
    </row>
    <row r="2" spans="1:7" ht="8.25" customHeight="1"/>
    <row r="3" spans="1:7" ht="24.75" customHeight="1">
      <c r="B3" s="87" t="s">
        <v>153</v>
      </c>
      <c r="C3" s="161" t="str">
        <f>VLOOKUP(B3,Database!B7:C71,2,FALSE)</f>
        <v>Discharge rainwater to watercourse (SuDS)</v>
      </c>
      <c r="D3" s="161"/>
      <c r="E3" s="161"/>
      <c r="F3" s="88"/>
      <c r="G3" s="88"/>
    </row>
    <row r="4" spans="1:7" ht="113.25" customHeight="1">
      <c r="B4" s="66" t="s">
        <v>339</v>
      </c>
      <c r="C4" s="65" t="s">
        <v>421</v>
      </c>
      <c r="D4" s="112" t="s">
        <v>378</v>
      </c>
      <c r="E4" s="99" t="s">
        <v>422</v>
      </c>
      <c r="F4" s="95"/>
      <c r="G4" s="96"/>
    </row>
    <row r="5" spans="1:7" ht="80.25" customHeight="1">
      <c r="B5" s="162" t="s">
        <v>343</v>
      </c>
      <c r="C5" s="163" t="s">
        <v>423</v>
      </c>
      <c r="D5" s="108"/>
      <c r="E5" s="100"/>
      <c r="F5" s="97"/>
      <c r="G5" s="98"/>
    </row>
    <row r="6" spans="1:7" ht="36.75" customHeight="1">
      <c r="B6" s="162"/>
      <c r="C6" s="164"/>
      <c r="D6" s="66" t="s">
        <v>345</v>
      </c>
      <c r="E6" s="67" t="str">
        <f>B18&amp;" "&amp;B19&amp;CHAR(10)&amp;B20&amp;" "&amp;B21&amp;CHAR(10)&amp;B22&amp;" "&amp;B23</f>
        <v xml:space="preserve">• Flooding 
 </v>
      </c>
      <c r="F6" s="112" t="s">
        <v>424</v>
      </c>
      <c r="G6" s="94" t="str">
        <f>F18&amp;" "&amp;F19&amp;" "&amp;F20&amp;CHAR(10)&amp;F21&amp;" "&amp;F22&amp;" "&amp;F23&amp;CHAR(10)&amp;F24&amp;" "&amp;F25&amp;" "&amp;F26&amp;CHAR(10)&amp;F27&amp;" "&amp;F28&amp;" "&amp;F29&amp;CHAR(10)&amp;F30&amp;" "&amp;F31&amp;" "&amp;F32&amp;" "&amp;F33</f>
        <v xml:space="preserve"> • Surface water management 
   </v>
      </c>
    </row>
    <row r="7" spans="1:7" ht="46.5" customHeight="1">
      <c r="B7" s="162"/>
      <c r="C7" s="164"/>
      <c r="D7" s="66" t="s">
        <v>347</v>
      </c>
      <c r="E7" s="67" t="str">
        <f>C18&amp;CHAR(10)&amp;C19&amp;CHAR(10)&amp;C20</f>
        <v>• Buildings
• City Public Realm
• Open Spaces</v>
      </c>
      <c r="F7" s="108"/>
      <c r="G7" s="94"/>
    </row>
    <row r="8" spans="1:7" ht="75" customHeight="1">
      <c r="B8" s="162"/>
      <c r="C8" s="164"/>
      <c r="D8" s="66" t="s">
        <v>348</v>
      </c>
      <c r="E8" s="67" t="str">
        <f>D18&amp;"  "&amp;D19&amp;CHAR(10)&amp;D20&amp;" "&amp;D21&amp;CHAR(10)&amp;D22&amp;"  "&amp;D23&amp;CHAR(10)&amp;D24&amp;"  "&amp;D25&amp;CHAR(10)&amp;D26&amp;"  "&amp;D27</f>
        <v>• Residential Building  • Commercial or Institutional Building
• Heritage Building • City Gardens
• Churchyard  
• CoL Street  • Civic Space
• Publicly Accessible Private Land  • Open Spaces</v>
      </c>
      <c r="F8" s="66" t="s">
        <v>349</v>
      </c>
      <c r="G8" s="65" t="str">
        <f>E18&amp;" "&amp;E19&amp;" "&amp;E20&amp;CHAR(10)&amp;E21&amp;" "&amp;E22&amp;" "&amp;E23&amp;CHAR(10)&amp;E24&amp;" "&amp;E25&amp;" "&amp;E26&amp;CHAR(10)&amp;E27&amp;" "&amp;E28&amp;" "&amp;E29&amp;CHAR(10)&amp;E30&amp;" "&amp;E31</f>
        <v xml:space="preserve">  
 • SuDS 
 </v>
      </c>
    </row>
    <row r="9" spans="1:7" ht="117.75" customHeight="1">
      <c r="B9" s="162" t="s">
        <v>350</v>
      </c>
      <c r="C9" s="163" t="s">
        <v>425</v>
      </c>
      <c r="D9" s="66" t="s">
        <v>352</v>
      </c>
      <c r="E9" s="93" t="s">
        <v>426</v>
      </c>
      <c r="F9" s="94"/>
      <c r="G9" s="94"/>
    </row>
    <row r="10" spans="1:7" ht="129" customHeight="1">
      <c r="B10" s="162"/>
      <c r="C10" s="164"/>
      <c r="D10" s="66" t="s">
        <v>354</v>
      </c>
      <c r="E10" s="93" t="s">
        <v>427</v>
      </c>
      <c r="F10" s="94"/>
      <c r="G10" s="94"/>
    </row>
    <row r="11" spans="1:7" ht="15" customHeight="1"/>
    <row r="17" spans="2:6" hidden="1">
      <c r="B17" s="62" t="s">
        <v>44</v>
      </c>
      <c r="C17" s="62" t="s">
        <v>39</v>
      </c>
      <c r="D17" s="62" t="s">
        <v>40</v>
      </c>
      <c r="E17" s="62" t="s">
        <v>41</v>
      </c>
      <c r="F17" s="62" t="s">
        <v>45</v>
      </c>
    </row>
    <row r="18" spans="2:6" hidden="1">
      <c r="B18" s="1" t="str">
        <f>IF(INDEX(Database!$AK$7:$AK$71,MATCH($B$3,Database!$B$7:$B$71,0))="Yes",CHAR(149)&amp;" "&amp;Database!$AK$5,"")</f>
        <v>• Flooding</v>
      </c>
      <c r="C18" s="1" t="str">
        <f>IF(INDEX(Database!$E$7:$E$71,MATCH($B$3,Database!$B$7:$B$71,0))="Yes",CHAR(149)&amp;" "&amp;Database!$E$5,"")</f>
        <v>• Buildings</v>
      </c>
      <c r="D18" s="1" t="str">
        <f>IF(INDEX(Database!$I$7:$I$71,MATCH($B$3,Database!$B$7:$B$71,0))="Yes",CHAR(149)&amp;" "&amp;Database!$I$5,"")</f>
        <v>• Residential Building</v>
      </c>
      <c r="E18" s="1" t="str">
        <f>IF(INDEX(Database!$T$7:$T$71,MATCH($B$3,Database!$B$7:$B$71,0))="Yes",CHAR(149)&amp;" "&amp;Database!$T$5,"")</f>
        <v/>
      </c>
      <c r="F18" s="1" t="str">
        <f>IF(INDEX(Database!$AQ$7:$AQ$71,MATCH($B$3,Database!$B$7:$B$71,0))=1,CHAR(149)&amp;" "&amp;Database!$AQ$5,"")</f>
        <v/>
      </c>
    </row>
    <row r="19" spans="2:6" hidden="1">
      <c r="B19" s="1" t="str">
        <f>IF(INDEX(Database!$AL$7:$AL$71,MATCH($B$3,Database!$B$7:$B$71,0))="Yes",CHAR(149)&amp;" "&amp;Database!$AL$5,"")</f>
        <v/>
      </c>
      <c r="C19" s="1" t="str">
        <f>IF(INDEX(Database!$F$7:$F$71,MATCH($B$3,Database!$B$7:$B$71,0))="Yes",CHAR(149)&amp;" "&amp;Database!$F$5,"")</f>
        <v>• City Public Realm</v>
      </c>
      <c r="D19" s="1" t="str">
        <f>IF(INDEX(Database!$J$7:$J$71,MATCH($B$3,Database!$B$7:$B$71,0))="Yes",CHAR(149)&amp;" "&amp;Database!$J$5,"")</f>
        <v>• Commercial or Institutional Building</v>
      </c>
      <c r="E19" s="1" t="str">
        <f>IF(INDEX(Database!$U$7:$U$71,MATCH($B$3,Database!$B$7:$B$71,0))="Yes",CHAR(149)&amp;" "&amp;Database!$U$5,"")</f>
        <v/>
      </c>
      <c r="F19" s="1" t="str">
        <f>IF(INDEX(Database!$AR$7:$AR$71,MATCH($B$3,Database!$B$7:$B$71,0))=1,CHAR(149)&amp;" "&amp;Database!$AR$5,"")</f>
        <v>• Surface water management</v>
      </c>
    </row>
    <row r="20" spans="2:6" hidden="1">
      <c r="B20" s="1" t="str">
        <f>IF(INDEX(Database!$AM$7:$AM$71,MATCH($B$3,Database!$B$7:$B$71,0))="Yes",CHAR(149)&amp;" "&amp;Database!$AM$5,"")</f>
        <v/>
      </c>
      <c r="C20" s="1" t="str">
        <f>IF(INDEX(Database!$G$7:$G$71,MATCH($B$3,Database!$B$7:$B$71,0))="Yes",CHAR(149)&amp;" "&amp;Database!$G$5,"")</f>
        <v>• Open Spaces</v>
      </c>
      <c r="D20" s="1" t="str">
        <f>IF(INDEX(Database!$K$7:$K$71,MATCH($B$3,Database!$B$7:$B$71,0))="Yes",CHAR(149)&amp;" "&amp;Database!$K$5,"")</f>
        <v>• Heritage Building</v>
      </c>
      <c r="E20" s="1" t="str">
        <f>IF(INDEX(Database!$V$7:$V$71,MATCH($B$3,Database!$B$7:$B$71,0))="Yes",CHAR(149)&amp;" "&amp;Database!$V$5,"")</f>
        <v/>
      </c>
      <c r="F20" s="1" t="str">
        <f>IF(INDEX(Database!$AS$7:$AS$71,MATCH($B$3,Database!$B$7:$B$71,0))=1,CHAR(149)&amp;" "&amp;Database!$AS$5,"")</f>
        <v/>
      </c>
    </row>
    <row r="21" spans="2:6" hidden="1">
      <c r="B21" s="1" t="str">
        <f>IF(INDEX(Database!$AN$7:$AN$71,MATCH($B$3,Database!$B$7:$B$71,0))="Yes",CHAR(149)&amp;" "&amp;Database!$AN$5,"")</f>
        <v/>
      </c>
      <c r="C21" s="1"/>
      <c r="D21" s="1" t="str">
        <f>IF(INDEX(Database!$L$7:$L$71,MATCH($B$3,Database!$B$7:$B$71,0))="Yes",CHAR(149)&amp;" "&amp;Database!$L$5,"")</f>
        <v>• City Gardens</v>
      </c>
      <c r="E21" s="1" t="str">
        <f>IF(INDEX(Database!$W$7:$W$71,MATCH($B$3,Database!$B$7:$B$71,0))="Yes",CHAR(149)&amp;" "&amp;Database!$W$5,"")</f>
        <v/>
      </c>
      <c r="F21" s="1" t="str">
        <f>IF(INDEX(Database!$AT$7:$AT$71,MATCH($B$3,Database!$B$7:$B$71,0))=1,CHAR(149)&amp;" "&amp;Database!$AT$5,"")</f>
        <v/>
      </c>
    </row>
    <row r="22" spans="2:6" hidden="1">
      <c r="B22" s="1" t="str">
        <f>IF(INDEX(Database!$AO$7:$AO$71,MATCH($B$3,Database!$B$7:$B$71,0))="Yes",CHAR(149)&amp;" "&amp;Database!$AO$5,"")</f>
        <v/>
      </c>
      <c r="C22" s="1"/>
      <c r="D22" s="1" t="str">
        <f>IF(INDEX(Database!$M$7:$M$71,MATCH($B$3,Database!$B$7:$B$71,0))="Yes",CHAR(149)&amp;" "&amp;Database!$M$5,"")</f>
        <v>• Churchyard</v>
      </c>
      <c r="E22" s="1" t="str">
        <f>IF(INDEX(Database!$X$7:$X$71,MATCH($B$3,Database!$B$7:$B$71,0))="Yes",CHAR(149)&amp;" "&amp;Database!$X$5,"")</f>
        <v/>
      </c>
      <c r="F22" s="1" t="str">
        <f>IF(INDEX(Database!$AU$7:$AU$71,MATCH($B$3,Database!$B$7:$B$71,0))=1,CHAR(149)&amp;" "&amp;Database!$AU$5,"")</f>
        <v/>
      </c>
    </row>
    <row r="23" spans="2:6" hidden="1">
      <c r="B23" s="1" t="str">
        <f>IF(INDEX(Database!$AP$7:$AP$71,MATCH($B$3,Database!$B$7:$B$71,0))="Yes",CHAR(149)&amp;" "&amp;Database!$AP$5,"")</f>
        <v/>
      </c>
      <c r="C23" s="1"/>
      <c r="D23" s="1" t="str">
        <f>IF(INDEX(Database!$N$7:$N$71,MATCH($B$3,Database!$B$7:$B$71,0))="Yes",CHAR(149)&amp;" "&amp;Database!$N$5,"")</f>
        <v/>
      </c>
      <c r="E23" s="1" t="str">
        <f>IF(INDEX(Database!$Y$7:$Y$71,MATCH($B$3,Database!$B$7:$B$71,0))="Yes",CHAR(149)&amp;" "&amp;Database!$Y$5,"")</f>
        <v/>
      </c>
      <c r="F23" s="1" t="str">
        <f>IF(INDEX(Database!$AV$7:$AV$71,MATCH($B$3,Database!$B$7:$B$71,0))=1,CHAR(149)&amp;" "&amp;Database!$AV$5,"")</f>
        <v/>
      </c>
    </row>
    <row r="24" spans="2:6" hidden="1">
      <c r="B24" s="1"/>
      <c r="C24" s="1"/>
      <c r="D24" s="1" t="str">
        <f>IF(INDEX(Database!$O$7:$O$71,MATCH($B$3,Database!$B$7:$B$71,0))="Yes",CHAR(149)&amp;" "&amp;Database!$O$5,"")</f>
        <v>• CoL Street</v>
      </c>
      <c r="E24" s="1" t="str">
        <f>IF(INDEX(Database!$Z$7:$Z$71,MATCH($B$3,Database!$B$7:$B$71,0))="Yes",CHAR(149)&amp;" "&amp;Database!$Z$5,"")</f>
        <v/>
      </c>
      <c r="F24" s="1" t="str">
        <f>IF(INDEX(Database!$AW$7:$AW$71,MATCH($B$3,Database!$B$7:$B$71,0))=1,CHAR(149)&amp;" "&amp;Database!$AW$5,"")</f>
        <v/>
      </c>
    </row>
    <row r="25" spans="2:6" hidden="1">
      <c r="B25" s="1"/>
      <c r="C25" s="1"/>
      <c r="D25" s="1" t="str">
        <f>IF(INDEX(Database!$P$7:$P$71,MATCH($B$3,Database!$B$7:$B$71,0))="Yes",CHAR(149)&amp;" "&amp;Database!$P$5,"")</f>
        <v>• Civic Space</v>
      </c>
      <c r="E25" s="1" t="str">
        <f>IF(INDEX(Database!$AA$7:$AA$71,MATCH($B$3,Database!$B$7:$B$71,0))="Yes",CHAR(149)&amp;" "&amp;Database!$AA$5,"")</f>
        <v/>
      </c>
      <c r="F25" s="1" t="str">
        <f>IF(INDEX(Database!$AX$7:$AX$71,MATCH($B$3,Database!$B$7:$B$71,0))=1,CHAR(149)&amp;" "&amp;Database!$AX$5,"")</f>
        <v/>
      </c>
    </row>
    <row r="26" spans="2:6" hidden="1">
      <c r="B26" s="1"/>
      <c r="C26" s="1"/>
      <c r="D26" s="1" t="str">
        <f>IF(INDEX(Database!$Q$7:$Q$71,MATCH($B$3,Database!$B$7:$B$71,0))="Yes",CHAR(149)&amp;" "&amp;Database!$Q$5,"")</f>
        <v>• Publicly Accessible Private Land</v>
      </c>
      <c r="E26" s="1" t="str">
        <f>IF(INDEX(Database!$AB$7:$AB$71,MATCH($B$3,Database!$B$7:$B$71,0))="Yes",CHAR(149)&amp;" "&amp;Database!$AB$5,"")</f>
        <v/>
      </c>
      <c r="F26" s="1" t="str">
        <f>IF(INDEX(Database!$AY$7:$AY$71,MATCH($B$3,Database!$B$7:$B$71,0))=1,CHAR(149)&amp;" "&amp;Database!$AY$5,"")</f>
        <v/>
      </c>
    </row>
    <row r="27" spans="2:6" hidden="1">
      <c r="B27" s="1"/>
      <c r="C27" s="1"/>
      <c r="D27" s="1" t="str">
        <f>IF(INDEX(Database!$R$7:$R$71,MATCH($B$3,Database!$B$7:$B$71,0))="Yes",CHAR(149)&amp;" "&amp;Database!$R$5,"")</f>
        <v>• Open Spaces</v>
      </c>
      <c r="E27" s="1" t="str">
        <f>IF(INDEX(Database!$AC$7:$AC$71,MATCH($B$3,Database!$B$7:$B$71,0))="Yes",CHAR(149)&amp;" "&amp;Database!$AC$5,"")</f>
        <v/>
      </c>
      <c r="F27" s="1" t="str">
        <f>IF(INDEX(Database!$AZ$7:$AZ$71,MATCH($B$3,Database!$B$7:$B$71,0))=1,CHAR(149)&amp;" "&amp;Database!$AZ$5,"")</f>
        <v/>
      </c>
    </row>
    <row r="28" spans="2:6" hidden="1">
      <c r="B28" s="1"/>
      <c r="C28" s="1"/>
      <c r="D28" s="1"/>
      <c r="E28" s="1" t="str">
        <f>IF(INDEX(Database!$AD$7:$AD$71,MATCH($B$3,Database!$B$7:$B$71,0))="Yes",CHAR(149)&amp;" "&amp;Database!$AD$5,"")</f>
        <v>• SuDS</v>
      </c>
      <c r="F28" s="1" t="str">
        <f>IF(INDEX(Database!$BA$7:$BA$71,MATCH($B$3,Database!$B$7:$B$71,0))=1,CHAR(149)&amp;" "&amp;Database!$BA$5,"")</f>
        <v/>
      </c>
    </row>
    <row r="29" spans="2:6" hidden="1">
      <c r="B29" s="1"/>
      <c r="C29" s="1"/>
      <c r="D29" s="1"/>
      <c r="E29" s="1" t="str">
        <f>IF(INDEX(Database!$AE$7:$AE$71,MATCH($B$3,Database!$B$7:$B$71,0))="Yes",CHAR(149)&amp;" "&amp;Database!$AE$5,"")</f>
        <v/>
      </c>
      <c r="F29" s="1" t="str">
        <f>IF(INDEX(Database!$BB$7:$BB$71,MATCH($B$3,Database!$B$7:$B$71,0))=1,CHAR(149)&amp;" "&amp;Database!$BB$5,"")</f>
        <v/>
      </c>
    </row>
    <row r="30" spans="2:6" hidden="1">
      <c r="B30" s="1"/>
      <c r="C30" s="1"/>
      <c r="D30" s="1"/>
      <c r="E30" s="1" t="str">
        <f>IF(INDEX(Database!$AF$7:$AF$71,MATCH($B$3,Database!$B$7:$B$71,0))="Yes",CHAR(149)&amp;" "&amp;Database!$AF$5,"")</f>
        <v/>
      </c>
      <c r="F30" s="1" t="str">
        <f>IF(INDEX(Database!$BC$7:$BC$71,MATCH($B$3,Database!$B$7:$B$71,0))=1,CHAR(149)&amp;" "&amp;Database!$BC$5,"")</f>
        <v/>
      </c>
    </row>
    <row r="31" spans="2:6" hidden="1">
      <c r="B31" s="1"/>
      <c r="C31" s="1"/>
      <c r="D31" s="1"/>
      <c r="E31" s="1" t="str">
        <f>IF(INDEX(Database!$AG$7:$AG$71,MATCH($B$3,Database!$B$7:$B$71,0))="Yes",CHAR(149)&amp;" "&amp;Database!$AG$5,"")</f>
        <v/>
      </c>
      <c r="F31" s="1" t="str">
        <f>IF(INDEX(Database!$BD$7:$BD$71,MATCH($B$3,Database!$B$7:$B$71,0))=1,CHAR(149)&amp;" "&amp;Database!$BD$5,"")</f>
        <v/>
      </c>
    </row>
    <row r="32" spans="2:6" hidden="1">
      <c r="B32" s="1"/>
      <c r="C32" s="1"/>
      <c r="D32" s="1"/>
      <c r="E32" s="1"/>
      <c r="F32" s="1" t="str">
        <f>IF(INDEX(Database!$BE$7:$BE$71,MATCH($B$3,Database!$B$7:$B$71,0))=1,CHAR(149)&amp;" "&amp;Database!$BE$5,"")</f>
        <v/>
      </c>
    </row>
    <row r="33" spans="2:6" hidden="1">
      <c r="B33" s="1"/>
      <c r="C33" s="1"/>
      <c r="D33" s="1"/>
      <c r="E33" s="1"/>
      <c r="F33" s="1" t="str">
        <f>IF(INDEX(Database!$BF$7:$BF$71,MATCH($B$3,Database!$B$7:$B$71,0))=1,CHAR(149)&amp;" "&amp;Database!$BF$5,"")</f>
        <v/>
      </c>
    </row>
  </sheetData>
  <mergeCells count="6">
    <mergeCell ref="B9:B10"/>
    <mergeCell ref="C9:C10"/>
    <mergeCell ref="A1:C1"/>
    <mergeCell ref="C3:E3"/>
    <mergeCell ref="B5:B8"/>
    <mergeCell ref="C5:C8"/>
  </mergeCells>
  <hyperlinks>
    <hyperlink ref="A1" location="'Criteria Selection'!A1" display="&lt; BACK TO CRITERIA SELECTION" xr:uid="{801F6550-F029-404B-8FC1-512D16B4492B}"/>
  </hyperlinks>
  <pageMargins left="0.7" right="0.7" top="0.75" bottom="0.75" header="0.3" footer="0.3"/>
  <pageSetup paperSize="9"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3B8401-BF75-4CF2-A675-C6A770024B7C}">
  <sheetPr codeName="Sheet20"/>
  <dimension ref="A1:G33"/>
  <sheetViews>
    <sheetView topLeftCell="D1" zoomScale="80" zoomScaleNormal="80" workbookViewId="0">
      <selection activeCell="G6" sqref="G6:G7"/>
    </sheetView>
  </sheetViews>
  <sheetFormatPr defaultRowHeight="16.5"/>
  <cols>
    <col min="1" max="1" width="2.5" customWidth="1"/>
    <col min="2" max="2" width="12.625" customWidth="1"/>
    <col min="3" max="3" width="124.375" customWidth="1"/>
    <col min="4" max="4" width="13.375" customWidth="1"/>
    <col min="5" max="5" width="41.5" customWidth="1"/>
    <col min="6" max="6" width="11.5" customWidth="1"/>
    <col min="7" max="7" width="48.875" customWidth="1"/>
  </cols>
  <sheetData>
    <row r="1" spans="1:7" s="59" customFormat="1" ht="23.25" customHeight="1">
      <c r="A1" s="160" t="s">
        <v>338</v>
      </c>
      <c r="B1" s="160"/>
      <c r="C1" s="160"/>
    </row>
    <row r="2" spans="1:7" ht="8.25" customHeight="1"/>
    <row r="3" spans="1:7" ht="24.75" customHeight="1">
      <c r="B3" s="87" t="s">
        <v>156</v>
      </c>
      <c r="C3" s="161" t="str">
        <f>VLOOKUP(B3,Database!B7:C71,2,FALSE)</f>
        <v xml:space="preserve">Smart Irrigation </v>
      </c>
      <c r="D3" s="161"/>
      <c r="E3" s="161"/>
      <c r="F3" s="88"/>
      <c r="G3" s="88"/>
    </row>
    <row r="4" spans="1:7" ht="113.25" customHeight="1">
      <c r="B4" s="66" t="s">
        <v>339</v>
      </c>
      <c r="C4" s="65" t="s">
        <v>428</v>
      </c>
      <c r="D4" s="112" t="s">
        <v>378</v>
      </c>
      <c r="E4" s="99" t="s">
        <v>429</v>
      </c>
      <c r="F4" s="95"/>
      <c r="G4" s="96"/>
    </row>
    <row r="5" spans="1:7" ht="80.25" customHeight="1">
      <c r="B5" s="162" t="s">
        <v>343</v>
      </c>
      <c r="C5" s="163" t="s">
        <v>430</v>
      </c>
      <c r="D5" s="108"/>
      <c r="E5" s="100"/>
      <c r="F5" s="97"/>
      <c r="G5" s="98"/>
    </row>
    <row r="6" spans="1:7" ht="42.75" customHeight="1">
      <c r="B6" s="162"/>
      <c r="C6" s="164"/>
      <c r="D6" s="66" t="s">
        <v>345</v>
      </c>
      <c r="E6" s="71" t="str">
        <f>B18&amp;" "&amp;B19&amp;CHAR(10)&amp;B20&amp;" "&amp;B21&amp;CHAR(10)&amp;B22&amp;" "&amp;B23</f>
        <v xml:space="preserve"> 
• Water Stress • Biodiversity
 </v>
      </c>
      <c r="F6" s="112" t="s">
        <v>381</v>
      </c>
      <c r="G6" s="127" t="str">
        <f>F18&amp;" "&amp;F19&amp;" "&amp;F20&amp;CHAR(10)&amp;F21&amp;" "&amp;F22&amp;" "&amp;F23&amp;CHAR(10)&amp;F24&amp;" "&amp;F25&amp;" "&amp;F26&amp;CHAR(10)&amp;F27&amp;" "&amp;F28&amp;" "&amp;F29&amp;CHAR(10)&amp;F30&amp;" "&amp;F31&amp;" "&amp;F32&amp;" "&amp;F33</f>
        <v xml:space="preserve">  
 • Enhancing biodiversity 
 • Economic savings 
• Energy consumption reduction  
• Streetscape improvement   • Amenity space</v>
      </c>
    </row>
    <row r="7" spans="1:7" ht="44.25" customHeight="1">
      <c r="B7" s="162"/>
      <c r="C7" s="164"/>
      <c r="D7" s="66" t="s">
        <v>347</v>
      </c>
      <c r="E7" s="71" t="str">
        <f>C18&amp;CHAR(10)&amp;C19&amp;CHAR(10)&amp;C20</f>
        <v>• Buildings
• City Public Realm
• Open Spaces</v>
      </c>
      <c r="F7" s="108"/>
      <c r="G7" s="128"/>
    </row>
    <row r="8" spans="1:7" ht="77.25" customHeight="1">
      <c r="B8" s="162"/>
      <c r="C8" s="164"/>
      <c r="D8" s="66" t="s">
        <v>348</v>
      </c>
      <c r="E8" s="71" t="str">
        <f>D18&amp;"  "&amp;D19&amp;CHAR(10)&amp;D20&amp;" "&amp;D21&amp;CHAR(10)&amp;D22&amp;"  "&amp;D23&amp;CHAR(10)&amp;D24&amp;"  "&amp;D25&amp;CHAR(10)&amp;D26&amp;"  "&amp;D27</f>
        <v>• Residential Building  • Commercial or Institutional Building
• Heritage Building • City Gardens
• Churchyard  • TfL Street
• CoL Street  • Civic Space
• Publicly Accessible Private Land  • Open Spaces</v>
      </c>
      <c r="F8" s="66" t="s">
        <v>349</v>
      </c>
      <c r="G8" s="65" t="str">
        <f>E18&amp;" "&amp;E19&amp;" "&amp;E20&amp;CHAR(10)&amp;E21&amp;" "&amp;E22&amp;" "&amp;E23&amp;CHAR(10)&amp;E24&amp;" "&amp;E25&amp;" "&amp;E26&amp;CHAR(10)&amp;E27&amp;" "&amp;E28&amp;" "&amp;E29&amp;CHAR(10)&amp;E30&amp;" "&amp;E31</f>
        <v>• Roof  
• Soft Landscaping  
  • Habitat
• Water Efficiency/Irrigation • Underground Utilities</v>
      </c>
    </row>
    <row r="9" spans="1:7" ht="117.75" customHeight="1">
      <c r="B9" s="162" t="s">
        <v>350</v>
      </c>
      <c r="C9" s="165" t="s">
        <v>431</v>
      </c>
      <c r="D9" s="66" t="s">
        <v>352</v>
      </c>
      <c r="E9" s="93" t="s">
        <v>432</v>
      </c>
      <c r="F9" s="94"/>
      <c r="G9" s="94"/>
    </row>
    <row r="10" spans="1:7" ht="129" customHeight="1">
      <c r="B10" s="162"/>
      <c r="C10" s="166"/>
      <c r="D10" s="66" t="s">
        <v>354</v>
      </c>
      <c r="E10" s="93" t="s">
        <v>433</v>
      </c>
      <c r="F10" s="94"/>
      <c r="G10" s="94"/>
    </row>
    <row r="11" spans="1:7" ht="15" customHeight="1"/>
    <row r="17" spans="2:6" hidden="1">
      <c r="B17" s="62" t="s">
        <v>44</v>
      </c>
      <c r="C17" s="62" t="s">
        <v>39</v>
      </c>
      <c r="D17" s="62" t="s">
        <v>40</v>
      </c>
      <c r="E17" s="62" t="s">
        <v>41</v>
      </c>
      <c r="F17" s="62" t="s">
        <v>45</v>
      </c>
    </row>
    <row r="18" spans="2:6" hidden="1">
      <c r="B18" s="1" t="str">
        <f>IF(INDEX(Database!$AK$7:$AK$71,MATCH($B$3,Database!$B$7:$B$71,0))="Yes",CHAR(149)&amp;" "&amp;Database!$AK$5,"")</f>
        <v/>
      </c>
      <c r="C18" s="1" t="str">
        <f>IF(INDEX(Database!$E$7:$E$71,MATCH($B$3,Database!$B$7:$B$71,0))="Yes",CHAR(149)&amp;" "&amp;Database!$E$5,"")</f>
        <v>• Buildings</v>
      </c>
      <c r="D18" s="1" t="str">
        <f>IF(INDEX(Database!$I$7:$I$71,MATCH($B$3,Database!$B$7:$B$71,0))="Yes",CHAR(149)&amp;" "&amp;Database!$I$5,"")</f>
        <v>• Residential Building</v>
      </c>
      <c r="E18" s="1" t="str">
        <f>IF(INDEX(Database!$T$7:$T$71,MATCH($B$3,Database!$B$7:$B$71,0))="Yes",CHAR(149)&amp;" "&amp;Database!$T$5,"")</f>
        <v>• Roof</v>
      </c>
      <c r="F18" s="1" t="str">
        <f>IF(INDEX(Database!$AQ$7:$AQ$71,MATCH($B$3,Database!$B$7:$B$71,0))=1,CHAR(149)&amp;" "&amp;Database!$AQ$5,"")</f>
        <v/>
      </c>
    </row>
    <row r="19" spans="2:6" hidden="1">
      <c r="B19" s="1" t="str">
        <f>IF(INDEX(Database!$AL$7:$AL$71,MATCH($B$3,Database!$B$7:$B$71,0))="Yes",CHAR(149)&amp;" "&amp;Database!$AL$5,"")</f>
        <v/>
      </c>
      <c r="C19" s="1" t="str">
        <f>IF(INDEX(Database!$F$7:$F$71,MATCH($B$3,Database!$B$7:$B$71,0))="Yes",CHAR(149)&amp;" "&amp;Database!$F$5,"")</f>
        <v>• City Public Realm</v>
      </c>
      <c r="D19" s="1" t="str">
        <f>IF(INDEX(Database!$J$7:$J$71,MATCH($B$3,Database!$B$7:$B$71,0))="Yes",CHAR(149)&amp;" "&amp;Database!$J$5,"")</f>
        <v>• Commercial or Institutional Building</v>
      </c>
      <c r="E19" s="1" t="str">
        <f>IF(INDEX(Database!$U$7:$U$71,MATCH($B$3,Database!$B$7:$B$71,0))="Yes",CHAR(149)&amp;" "&amp;Database!$U$5,"")</f>
        <v/>
      </c>
      <c r="F19" s="1" t="str">
        <f>IF(INDEX(Database!$AR$7:$AR$71,MATCH($B$3,Database!$B$7:$B$71,0))=1,CHAR(149)&amp;" "&amp;Database!$AR$5,"")</f>
        <v/>
      </c>
    </row>
    <row r="20" spans="2:6" hidden="1">
      <c r="B20" s="1" t="str">
        <f>IF(INDEX(Database!$AM$7:$AM$71,MATCH($B$3,Database!$B$7:$B$71,0))="Yes",CHAR(149)&amp;" "&amp;Database!$AM$5,"")</f>
        <v>• Water Stress</v>
      </c>
      <c r="C20" s="1" t="str">
        <f>IF(INDEX(Database!$G$7:$G$71,MATCH($B$3,Database!$B$7:$B$71,0))="Yes",CHAR(149)&amp;" "&amp;Database!$G$5,"")</f>
        <v>• Open Spaces</v>
      </c>
      <c r="D20" s="1" t="str">
        <f>IF(INDEX(Database!$K$7:$K$71,MATCH($B$3,Database!$B$7:$B$71,0))="Yes",CHAR(149)&amp;" "&amp;Database!$K$5,"")</f>
        <v>• Heritage Building</v>
      </c>
      <c r="E20" s="1" t="str">
        <f>IF(INDEX(Database!$V$7:$V$71,MATCH($B$3,Database!$B$7:$B$71,0))="Yes",CHAR(149)&amp;" "&amp;Database!$V$5,"")</f>
        <v/>
      </c>
      <c r="F20" s="1" t="str">
        <f>IF(INDEX(Database!$AS$7:$AS$71,MATCH($B$3,Database!$B$7:$B$71,0))=1,CHAR(149)&amp;" "&amp;Database!$AS$5,"")</f>
        <v/>
      </c>
    </row>
    <row r="21" spans="2:6" hidden="1">
      <c r="B21" s="1" t="str">
        <f>IF(INDEX(Database!$AN$7:$AN$71,MATCH($B$3,Database!$B$7:$B$71,0))="Yes",CHAR(149)&amp;" "&amp;Database!$AN$5,"")</f>
        <v>• Biodiversity</v>
      </c>
      <c r="C21" s="1"/>
      <c r="D21" s="1" t="str">
        <f>IF(INDEX(Database!$L$7:$L$71,MATCH($B$3,Database!$B$7:$B$71,0))="Yes",CHAR(149)&amp;" "&amp;Database!$L$5,"")</f>
        <v>• City Gardens</v>
      </c>
      <c r="E21" s="1" t="str">
        <f>IF(INDEX(Database!$W$7:$W$71,MATCH($B$3,Database!$B$7:$B$71,0))="Yes",CHAR(149)&amp;" "&amp;Database!$W$5,"")</f>
        <v/>
      </c>
      <c r="F21" s="1" t="str">
        <f>IF(INDEX(Database!$AT$7:$AT$71,MATCH($B$3,Database!$B$7:$B$71,0))=1,CHAR(149)&amp;" "&amp;Database!$AT$5,"")</f>
        <v/>
      </c>
    </row>
    <row r="22" spans="2:6" hidden="1">
      <c r="B22" s="1" t="str">
        <f>IF(INDEX(Database!$AO$7:$AO$71,MATCH($B$3,Database!$B$7:$B$71,0))="Yes",CHAR(149)&amp;" "&amp;Database!$AO$5,"")</f>
        <v/>
      </c>
      <c r="C22" s="1"/>
      <c r="D22" s="1" t="str">
        <f>IF(INDEX(Database!$M$7:$M$71,MATCH($B$3,Database!$B$7:$B$71,0))="Yes",CHAR(149)&amp;" "&amp;Database!$M$5,"")</f>
        <v>• Churchyard</v>
      </c>
      <c r="E22" s="1" t="str">
        <f>IF(INDEX(Database!$X$7:$X$71,MATCH($B$3,Database!$B$7:$B$71,0))="Yes",CHAR(149)&amp;" "&amp;Database!$X$5,"")</f>
        <v/>
      </c>
      <c r="F22" s="1" t="str">
        <f>IF(INDEX(Database!$AU$7:$AU$71,MATCH($B$3,Database!$B$7:$B$71,0))=1,CHAR(149)&amp;" "&amp;Database!$AU$5,"")</f>
        <v>• Enhancing biodiversity</v>
      </c>
    </row>
    <row r="23" spans="2:6" hidden="1">
      <c r="B23" s="1" t="str">
        <f>IF(INDEX(Database!$AP$7:$AP$71,MATCH($B$3,Database!$B$7:$B$71,0))="Yes",CHAR(149)&amp;" "&amp;Database!$AP$5,"")</f>
        <v/>
      </c>
      <c r="C23" s="1"/>
      <c r="D23" s="1" t="str">
        <f>IF(INDEX(Database!$N$7:$N$71,MATCH($B$3,Database!$B$7:$B$71,0))="Yes",CHAR(149)&amp;" "&amp;Database!$N$5,"")</f>
        <v>• TfL Street</v>
      </c>
      <c r="E23" s="1" t="str">
        <f>IF(INDEX(Database!$Y$7:$Y$71,MATCH($B$3,Database!$B$7:$B$71,0))="Yes",CHAR(149)&amp;" "&amp;Database!$Y$5,"")</f>
        <v/>
      </c>
      <c r="F23" s="1" t="str">
        <f>IF(INDEX(Database!$AV$7:$AV$71,MATCH($B$3,Database!$B$7:$B$71,0))=1,CHAR(149)&amp;" "&amp;Database!$AV$5,"")</f>
        <v/>
      </c>
    </row>
    <row r="24" spans="2:6" hidden="1">
      <c r="B24" s="1"/>
      <c r="C24" s="1"/>
      <c r="D24" s="1" t="str">
        <f>IF(INDEX(Database!$O$7:$O$71,MATCH($B$3,Database!$B$7:$B$71,0))="Yes",CHAR(149)&amp;" "&amp;Database!$O$5,"")</f>
        <v>• CoL Street</v>
      </c>
      <c r="E24" s="1" t="str">
        <f>IF(INDEX(Database!$Z$7:$Z$71,MATCH($B$3,Database!$B$7:$B$71,0))="Yes",CHAR(149)&amp;" "&amp;Database!$Z$5,"")</f>
        <v>• Soft Landscaping</v>
      </c>
      <c r="F24" s="1" t="str">
        <f>IF(INDEX(Database!$AW$7:$AW$71,MATCH($B$3,Database!$B$7:$B$71,0))=1,CHAR(149)&amp;" "&amp;Database!$AW$5,"")</f>
        <v/>
      </c>
    </row>
    <row r="25" spans="2:6" hidden="1">
      <c r="B25" s="1"/>
      <c r="C25" s="1"/>
      <c r="D25" s="1" t="str">
        <f>IF(INDEX(Database!$P$7:$P$71,MATCH($B$3,Database!$B$7:$B$71,0))="Yes",CHAR(149)&amp;" "&amp;Database!$P$5,"")</f>
        <v>• Civic Space</v>
      </c>
      <c r="E25" s="1" t="str">
        <f>IF(INDEX(Database!$AA$7:$AA$71,MATCH($B$3,Database!$B$7:$B$71,0))="Yes",CHAR(149)&amp;" "&amp;Database!$AA$5,"")</f>
        <v/>
      </c>
      <c r="F25" s="1" t="str">
        <f>IF(INDEX(Database!$AX$7:$AX$71,MATCH($B$3,Database!$B$7:$B$71,0))=1,CHAR(149)&amp;" "&amp;Database!$AX$5,"")</f>
        <v>• Economic savings</v>
      </c>
    </row>
    <row r="26" spans="2:6" hidden="1">
      <c r="B26" s="1"/>
      <c r="C26" s="1"/>
      <c r="D26" s="1" t="str">
        <f>IF(INDEX(Database!$Q$7:$Q$71,MATCH($B$3,Database!$B$7:$B$71,0))="Yes",CHAR(149)&amp;" "&amp;Database!$Q$5,"")</f>
        <v>• Publicly Accessible Private Land</v>
      </c>
      <c r="E26" s="1" t="str">
        <f>IF(INDEX(Database!$AB$7:$AB$71,MATCH($B$3,Database!$B$7:$B$71,0))="Yes",CHAR(149)&amp;" "&amp;Database!$AB$5,"")</f>
        <v/>
      </c>
      <c r="F26" s="1" t="str">
        <f>IF(INDEX(Database!$AY$7:$AY$71,MATCH($B$3,Database!$B$7:$B$71,0))=1,CHAR(149)&amp;" "&amp;Database!$AY$5,"")</f>
        <v/>
      </c>
    </row>
    <row r="27" spans="2:6" hidden="1">
      <c r="B27" s="1"/>
      <c r="C27" s="1"/>
      <c r="D27" s="1" t="str">
        <f>IF(INDEX(Database!$R$7:$R$71,MATCH($B$3,Database!$B$7:$B$71,0))="Yes",CHAR(149)&amp;" "&amp;Database!$R$5,"")</f>
        <v>• Open Spaces</v>
      </c>
      <c r="E27" s="1" t="str">
        <f>IF(INDEX(Database!$AC$7:$AC$71,MATCH($B$3,Database!$B$7:$B$71,0))="Yes",CHAR(149)&amp;" "&amp;Database!$AC$5,"")</f>
        <v/>
      </c>
      <c r="F27" s="1" t="str">
        <f>IF(INDEX(Database!$AZ$7:$AZ$71,MATCH($B$3,Database!$B$7:$B$71,0))=1,CHAR(149)&amp;" "&amp;Database!$AZ$5,"")</f>
        <v>• Energy consumption reduction</v>
      </c>
    </row>
    <row r="28" spans="2:6" hidden="1">
      <c r="B28" s="1"/>
      <c r="C28" s="1"/>
      <c r="D28" s="1"/>
      <c r="E28" s="1" t="str">
        <f>IF(INDEX(Database!$AD$7:$AD$71,MATCH($B$3,Database!$B$7:$B$71,0))="Yes",CHAR(149)&amp;" "&amp;Database!$AD$5,"")</f>
        <v/>
      </c>
      <c r="F28" s="1" t="str">
        <f>IF(INDEX(Database!$BA$7:$BA$71,MATCH($B$3,Database!$B$7:$B$71,0))=1,CHAR(149)&amp;" "&amp;Database!$BA$5,"")</f>
        <v/>
      </c>
    </row>
    <row r="29" spans="2:6" hidden="1">
      <c r="B29" s="1"/>
      <c r="C29" s="1"/>
      <c r="D29" s="1"/>
      <c r="E29" s="1" t="str">
        <f>IF(INDEX(Database!$AE$7:$AE$71,MATCH($B$3,Database!$B$7:$B$71,0))="Yes",CHAR(149)&amp;" "&amp;Database!$AE$5,"")</f>
        <v>• Habitat</v>
      </c>
      <c r="F29" s="1" t="str">
        <f>IF(INDEX(Database!$BB$7:$BB$71,MATCH($B$3,Database!$B$7:$B$71,0))=1,CHAR(149)&amp;" "&amp;Database!$BB$5,"")</f>
        <v/>
      </c>
    </row>
    <row r="30" spans="2:6" hidden="1">
      <c r="B30" s="1"/>
      <c r="C30" s="1"/>
      <c r="D30" s="1"/>
      <c r="E30" s="1" t="str">
        <f>IF(INDEX(Database!$AF$7:$AF$71,MATCH($B$3,Database!$B$7:$B$71,0))="Yes",CHAR(149)&amp;" "&amp;Database!$AF$5,"")</f>
        <v>• Water Efficiency/Irrigation</v>
      </c>
      <c r="F30" s="1" t="str">
        <f>IF(INDEX(Database!$BC$7:$BC$71,MATCH($B$3,Database!$B$7:$B$71,0))=1,CHAR(149)&amp;" "&amp;Database!$BC$5,"")</f>
        <v>• Streetscape improvement</v>
      </c>
    </row>
    <row r="31" spans="2:6" hidden="1">
      <c r="B31" s="1"/>
      <c r="C31" s="1"/>
      <c r="D31" s="1"/>
      <c r="E31" s="1" t="str">
        <f>IF(INDEX(Database!$AG$7:$AG$71,MATCH($B$3,Database!$B$7:$B$71,0))="Yes",CHAR(149)&amp;" "&amp;Database!$AG$5,"")</f>
        <v>• Underground Utilities</v>
      </c>
      <c r="F31" s="1" t="str">
        <f>IF(INDEX(Database!$BD$7:$BD$71,MATCH($B$3,Database!$B$7:$B$71,0))=1,CHAR(149)&amp;" "&amp;Database!$BD$5,"")</f>
        <v/>
      </c>
    </row>
    <row r="32" spans="2:6" hidden="1">
      <c r="B32" s="1"/>
      <c r="C32" s="1"/>
      <c r="D32" s="1"/>
      <c r="E32" s="1"/>
      <c r="F32" s="1" t="str">
        <f>IF(INDEX(Database!$BE$7:$BE$71,MATCH($B$3,Database!$B$7:$B$71,0))=1,CHAR(149)&amp;" "&amp;Database!$BE$5,"")</f>
        <v/>
      </c>
    </row>
    <row r="33" spans="2:6" hidden="1">
      <c r="B33" s="1"/>
      <c r="C33" s="1"/>
      <c r="D33" s="1"/>
      <c r="E33" s="1"/>
      <c r="F33" s="1" t="str">
        <f>IF(INDEX(Database!$BF$7:$BF$71,MATCH($B$3,Database!$B$7:$B$71,0))=1,CHAR(149)&amp;" "&amp;Database!$BF$5,"")</f>
        <v>• Amenity space</v>
      </c>
    </row>
  </sheetData>
  <mergeCells count="6">
    <mergeCell ref="B9:B10"/>
    <mergeCell ref="C9:C10"/>
    <mergeCell ref="A1:C1"/>
    <mergeCell ref="C3:E3"/>
    <mergeCell ref="B5:B8"/>
    <mergeCell ref="C5:C8"/>
  </mergeCells>
  <hyperlinks>
    <hyperlink ref="A1" location="'Criteria Selection'!A1" display="&lt; BACK TO CRITERIA SELECTION" xr:uid="{920466E3-54F0-448F-ADCC-5919171E2034}"/>
  </hyperlinks>
  <pageMargins left="0.7" right="0.7" top="0.75" bottom="0.75" header="0.3" footer="0.3"/>
  <pageSetup paperSize="9"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DE8DC1-5E49-4274-B3CA-52C3840BC33A}">
  <sheetPr codeName="Sheet21"/>
  <dimension ref="A1:G33"/>
  <sheetViews>
    <sheetView topLeftCell="D1" zoomScale="80" zoomScaleNormal="80" workbookViewId="0">
      <selection activeCell="G6" sqref="G6:G7"/>
    </sheetView>
  </sheetViews>
  <sheetFormatPr defaultRowHeight="16.5"/>
  <cols>
    <col min="1" max="1" width="2.5" customWidth="1"/>
    <col min="2" max="2" width="12.625" customWidth="1"/>
    <col min="3" max="3" width="124.375" customWidth="1"/>
    <col min="4" max="4" width="13.375" customWidth="1"/>
    <col min="5" max="5" width="41.5" customWidth="1"/>
    <col min="6" max="6" width="11.5" customWidth="1"/>
    <col min="7" max="7" width="48.875" customWidth="1"/>
  </cols>
  <sheetData>
    <row r="1" spans="1:7" s="59" customFormat="1" ht="23.25" customHeight="1">
      <c r="A1" s="160" t="s">
        <v>338</v>
      </c>
      <c r="B1" s="160"/>
      <c r="C1" s="160"/>
    </row>
    <row r="2" spans="1:7" ht="8.25" customHeight="1"/>
    <row r="3" spans="1:7" ht="24.75" customHeight="1">
      <c r="B3" s="87" t="s">
        <v>160</v>
      </c>
      <c r="C3" s="161" t="str">
        <f>VLOOKUP(B3,Database!B7:C71,2,FALSE)</f>
        <v>Green roof (SuDS)</v>
      </c>
      <c r="D3" s="161"/>
      <c r="E3" s="161"/>
      <c r="F3" s="88"/>
      <c r="G3" s="88"/>
    </row>
    <row r="4" spans="1:7" ht="113.25" customHeight="1">
      <c r="B4" s="66" t="s">
        <v>339</v>
      </c>
      <c r="C4" s="65" t="s">
        <v>434</v>
      </c>
      <c r="D4" s="112" t="s">
        <v>378</v>
      </c>
      <c r="E4" s="99" t="s">
        <v>435</v>
      </c>
      <c r="F4" s="95"/>
      <c r="G4" s="96"/>
    </row>
    <row r="5" spans="1:7" ht="80.25" customHeight="1">
      <c r="B5" s="162" t="s">
        <v>343</v>
      </c>
      <c r="C5" s="163" t="s">
        <v>436</v>
      </c>
      <c r="D5" s="108"/>
      <c r="E5" s="100"/>
      <c r="F5" s="97"/>
      <c r="G5" s="98"/>
    </row>
    <row r="6" spans="1:7" ht="42.75" customHeight="1">
      <c r="B6" s="162"/>
      <c r="C6" s="164"/>
      <c r="D6" s="66" t="s">
        <v>345</v>
      </c>
      <c r="E6" s="67" t="str">
        <f>B18&amp;" "&amp;B19&amp;CHAR(10)&amp;B20&amp;" "&amp;B21&amp;CHAR(10)&amp;B22&amp;" "&amp;B23</f>
        <v xml:space="preserve">• Flooding • Overheating
 • Biodiversity
 </v>
      </c>
      <c r="F6" s="112" t="s">
        <v>381</v>
      </c>
      <c r="G6" s="127" t="str">
        <f>F18&amp;" "&amp;F19&amp;" "&amp;F20&amp;CHAR(10)&amp;F21&amp;" "&amp;F22&amp;" "&amp;F23&amp;CHAR(10)&amp;F24&amp;" "&amp;F25&amp;" "&amp;F26&amp;CHAR(10)&amp;F27&amp;" "&amp;F28&amp;" "&amp;F29&amp;CHAR(10)&amp;F30&amp;" "&amp;F31&amp;" "&amp;F32&amp;" "&amp;F33</f>
        <v>• Intercepting rainfall • Surface water management 
• Air quality improvement • Enhancing biodiversity • Urban heat island
• Carbon reduction • Economic savings • Heating/cooling load reduction
• Energy consumption reduction  • Indoor thermal comfort
 • Health and wellbeing  • Amenity space</v>
      </c>
    </row>
    <row r="7" spans="1:7" ht="48.75" customHeight="1">
      <c r="B7" s="162"/>
      <c r="C7" s="164"/>
      <c r="D7" s="66" t="s">
        <v>347</v>
      </c>
      <c r="E7" s="67" t="str">
        <f>C18&amp;CHAR(10)&amp;C19&amp;CHAR(10)&amp;C20</f>
        <v xml:space="preserve">• Buildings
</v>
      </c>
      <c r="F7" s="108"/>
      <c r="G7" s="128"/>
    </row>
    <row r="8" spans="1:7" ht="77.25" customHeight="1">
      <c r="B8" s="162"/>
      <c r="C8" s="164"/>
      <c r="D8" s="66" t="s">
        <v>348</v>
      </c>
      <c r="E8" s="67" t="str">
        <f>D18&amp;"  "&amp;D19&amp;CHAR(10)&amp;D20&amp;" "&amp;D21&amp;CHAR(10)&amp;D22&amp;"  "&amp;D23&amp;CHAR(10)&amp;D24&amp;"  "&amp;D25&amp;CHAR(10)&amp;D26&amp;"  "&amp;D27</f>
        <v xml:space="preserve">• Residential Building  • Commercial or Institutional Building
  </v>
      </c>
      <c r="F8" s="66" t="s">
        <v>349</v>
      </c>
      <c r="G8" s="65" t="str">
        <f>E18&amp;" "&amp;E19&amp;" "&amp;E20&amp;CHAR(10)&amp;E21&amp;" "&amp;E22&amp;" "&amp;E23&amp;CHAR(10)&amp;E24&amp;" "&amp;E25&amp;" "&amp;E26&amp;CHAR(10)&amp;E27&amp;" "&amp;E28&amp;" "&amp;E29&amp;CHAR(10)&amp;E30&amp;" "&amp;E31</f>
        <v xml:space="preserve">• Roof  • Energy, Heating and Cooling
• Soft Landscaping  
 • SuDS • Habitat
• Water Efficiency/Irrigation </v>
      </c>
    </row>
    <row r="9" spans="1:7" ht="117.75" customHeight="1">
      <c r="B9" s="162" t="s">
        <v>350</v>
      </c>
      <c r="C9" s="163" t="s">
        <v>437</v>
      </c>
      <c r="D9" s="66" t="s">
        <v>352</v>
      </c>
      <c r="E9" s="93" t="s">
        <v>438</v>
      </c>
      <c r="F9" s="94"/>
      <c r="G9" s="94"/>
    </row>
    <row r="10" spans="1:7" ht="129" customHeight="1">
      <c r="B10" s="162"/>
      <c r="C10" s="164"/>
      <c r="D10" s="66" t="s">
        <v>354</v>
      </c>
      <c r="E10" s="93" t="s">
        <v>439</v>
      </c>
      <c r="F10" s="94"/>
      <c r="G10" s="94"/>
    </row>
    <row r="11" spans="1:7" ht="15" customHeight="1"/>
    <row r="17" spans="2:6" hidden="1">
      <c r="B17" s="62" t="s">
        <v>44</v>
      </c>
      <c r="C17" s="62" t="s">
        <v>39</v>
      </c>
      <c r="D17" s="62" t="s">
        <v>40</v>
      </c>
      <c r="E17" s="62" t="s">
        <v>41</v>
      </c>
      <c r="F17" s="62" t="s">
        <v>45</v>
      </c>
    </row>
    <row r="18" spans="2:6" hidden="1">
      <c r="B18" s="1" t="str">
        <f>IF(INDEX(Database!$AK$7:$AK$71,MATCH($B$3,Database!$B$7:$B$71,0))="Yes",CHAR(149)&amp;" "&amp;Database!$AK$5,"")</f>
        <v>• Flooding</v>
      </c>
      <c r="C18" s="1" t="str">
        <f>IF(INDEX(Database!$E$7:$E$71,MATCH($B$3,Database!$B$7:$B$71,0))="Yes",CHAR(149)&amp;" "&amp;Database!$E$5,"")</f>
        <v>• Buildings</v>
      </c>
      <c r="D18" s="1" t="str">
        <f>IF(INDEX(Database!$I$7:$I$71,MATCH($B$3,Database!$B$7:$B$71,0))="Yes",CHAR(149)&amp;" "&amp;Database!$I$5,"")</f>
        <v>• Residential Building</v>
      </c>
      <c r="E18" s="1" t="str">
        <f>IF(INDEX(Database!$T$7:$T$71,MATCH($B$3,Database!$B$7:$B$71,0))="Yes",CHAR(149)&amp;" "&amp;Database!$T$5,"")</f>
        <v>• Roof</v>
      </c>
      <c r="F18" s="1" t="str">
        <f>IF(INDEX(Database!$AQ$7:$AQ$71,MATCH($B$3,Database!$B$7:$B$71,0))=1,CHAR(149)&amp;" "&amp;Database!$AQ$5,"")</f>
        <v>• Intercepting rainfall</v>
      </c>
    </row>
    <row r="19" spans="2:6" hidden="1">
      <c r="B19" s="1" t="str">
        <f>IF(INDEX(Database!$AL$7:$AL$71,MATCH($B$3,Database!$B$7:$B$71,0))="Yes",CHAR(149)&amp;" "&amp;Database!$AL$5,"")</f>
        <v>• Overheating</v>
      </c>
      <c r="C19" s="1" t="str">
        <f>IF(INDEX(Database!$F$7:$F$71,MATCH($B$3,Database!$B$7:$B$71,0))="Yes",CHAR(149)&amp;" "&amp;Database!$F$5,"")</f>
        <v/>
      </c>
      <c r="D19" s="1" t="str">
        <f>IF(INDEX(Database!$J$7:$J$71,MATCH($B$3,Database!$B$7:$B$71,0))="Yes",CHAR(149)&amp;" "&amp;Database!$J$5,"")</f>
        <v>• Commercial or Institutional Building</v>
      </c>
      <c r="E19" s="1" t="str">
        <f>IF(INDEX(Database!$U$7:$U$71,MATCH($B$3,Database!$B$7:$B$71,0))="Yes",CHAR(149)&amp;" "&amp;Database!$U$5,"")</f>
        <v/>
      </c>
      <c r="F19" s="1" t="str">
        <f>IF(INDEX(Database!$AR$7:$AR$71,MATCH($B$3,Database!$B$7:$B$71,0))=1,CHAR(149)&amp;" "&amp;Database!$AR$5,"")</f>
        <v>• Surface water management</v>
      </c>
    </row>
    <row r="20" spans="2:6" hidden="1">
      <c r="B20" s="1" t="str">
        <f>IF(INDEX(Database!$AM$7:$AM$71,MATCH($B$3,Database!$B$7:$B$71,0))="Yes",CHAR(149)&amp;" "&amp;Database!$AM$5,"")</f>
        <v/>
      </c>
      <c r="C20" s="1" t="str">
        <f>IF(INDEX(Database!$G$7:$G$71,MATCH($B$3,Database!$B$7:$B$71,0))="Yes",CHAR(149)&amp;" "&amp;Database!$G$5,"")</f>
        <v/>
      </c>
      <c r="D20" s="1" t="str">
        <f>IF(INDEX(Database!$K$7:$K$71,MATCH($B$3,Database!$B$7:$B$71,0))="Yes",CHAR(149)&amp;" "&amp;Database!$K$5,"")</f>
        <v/>
      </c>
      <c r="E20" s="1" t="str">
        <f>IF(INDEX(Database!$V$7:$V$71,MATCH($B$3,Database!$B$7:$B$71,0))="Yes",CHAR(149)&amp;" "&amp;Database!$V$5,"")</f>
        <v>• Energy, Heating and Cooling</v>
      </c>
      <c r="F20" s="1" t="str">
        <f>IF(INDEX(Database!$AS$7:$AS$71,MATCH($B$3,Database!$B$7:$B$71,0))=1,CHAR(149)&amp;" "&amp;Database!$AS$5,"")</f>
        <v/>
      </c>
    </row>
    <row r="21" spans="2:6" hidden="1">
      <c r="B21" s="1" t="str">
        <f>IF(INDEX(Database!$AN$7:$AN$71,MATCH($B$3,Database!$B$7:$B$71,0))="Yes",CHAR(149)&amp;" "&amp;Database!$AN$5,"")</f>
        <v>• Biodiversity</v>
      </c>
      <c r="C21" s="1"/>
      <c r="D21" s="1" t="str">
        <f>IF(INDEX(Database!$L$7:$L$71,MATCH($B$3,Database!$B$7:$B$71,0))="Yes",CHAR(149)&amp;" "&amp;Database!$L$5,"")</f>
        <v/>
      </c>
      <c r="E21" s="1" t="str">
        <f>IF(INDEX(Database!$W$7:$W$71,MATCH($B$3,Database!$B$7:$B$71,0))="Yes",CHAR(149)&amp;" "&amp;Database!$W$5,"")</f>
        <v/>
      </c>
      <c r="F21" s="1" t="str">
        <f>IF(INDEX(Database!$AT$7:$AT$71,MATCH($B$3,Database!$B$7:$B$71,0))=1,CHAR(149)&amp;" "&amp;Database!$AT$5,"")</f>
        <v>• Air quality improvement</v>
      </c>
    </row>
    <row r="22" spans="2:6" hidden="1">
      <c r="B22" s="1" t="str">
        <f>IF(INDEX(Database!$AO$7:$AO$71,MATCH($B$3,Database!$B$7:$B$71,0))="Yes",CHAR(149)&amp;" "&amp;Database!$AO$5,"")</f>
        <v/>
      </c>
      <c r="C22" s="1"/>
      <c r="D22" s="1" t="str">
        <f>IF(INDEX(Database!$M$7:$M$71,MATCH($B$3,Database!$B$7:$B$71,0))="Yes",CHAR(149)&amp;" "&amp;Database!$M$5,"")</f>
        <v/>
      </c>
      <c r="E22" s="1" t="str">
        <f>IF(INDEX(Database!$X$7:$X$71,MATCH($B$3,Database!$B$7:$B$71,0))="Yes",CHAR(149)&amp;" "&amp;Database!$X$5,"")</f>
        <v/>
      </c>
      <c r="F22" s="1" t="str">
        <f>IF(INDEX(Database!$AU$7:$AU$71,MATCH($B$3,Database!$B$7:$B$71,0))=1,CHAR(149)&amp;" "&amp;Database!$AU$5,"")</f>
        <v>• Enhancing biodiversity</v>
      </c>
    </row>
    <row r="23" spans="2:6" hidden="1">
      <c r="B23" s="1" t="str">
        <f>IF(INDEX(Database!$AP$7:$AP$71,MATCH($B$3,Database!$B$7:$B$71,0))="Yes",CHAR(149)&amp;" "&amp;Database!$AP$5,"")</f>
        <v/>
      </c>
      <c r="C23" s="1"/>
      <c r="D23" s="1" t="str">
        <f>IF(INDEX(Database!$N$7:$N$71,MATCH($B$3,Database!$B$7:$B$71,0))="Yes",CHAR(149)&amp;" "&amp;Database!$N$5,"")</f>
        <v/>
      </c>
      <c r="E23" s="1" t="str">
        <f>IF(INDEX(Database!$Y$7:$Y$71,MATCH($B$3,Database!$B$7:$B$71,0))="Yes",CHAR(149)&amp;" "&amp;Database!$Y$5,"")</f>
        <v/>
      </c>
      <c r="F23" s="1" t="str">
        <f>IF(INDEX(Database!$AV$7:$AV$71,MATCH($B$3,Database!$B$7:$B$71,0))=1,CHAR(149)&amp;" "&amp;Database!$AV$5,"")</f>
        <v>• Urban heat island</v>
      </c>
    </row>
    <row r="24" spans="2:6" hidden="1">
      <c r="B24" s="1"/>
      <c r="C24" s="1"/>
      <c r="D24" s="1" t="str">
        <f>IF(INDEX(Database!$O$7:$O$71,MATCH($B$3,Database!$B$7:$B$71,0))="Yes",CHAR(149)&amp;" "&amp;Database!$O$5,"")</f>
        <v/>
      </c>
      <c r="E24" s="1" t="str">
        <f>IF(INDEX(Database!$Z$7:$Z$71,MATCH($B$3,Database!$B$7:$B$71,0))="Yes",CHAR(149)&amp;" "&amp;Database!$Z$5,"")</f>
        <v>• Soft Landscaping</v>
      </c>
      <c r="F24" s="1" t="str">
        <f>IF(INDEX(Database!$AW$7:$AW$71,MATCH($B$3,Database!$B$7:$B$71,0))=1,CHAR(149)&amp;" "&amp;Database!$AW$5,"")</f>
        <v>• Carbon reduction</v>
      </c>
    </row>
    <row r="25" spans="2:6" hidden="1">
      <c r="B25" s="1"/>
      <c r="C25" s="1"/>
      <c r="D25" s="1" t="str">
        <f>IF(INDEX(Database!$P$7:$P$71,MATCH($B$3,Database!$B$7:$B$71,0))="Yes",CHAR(149)&amp;" "&amp;Database!$P$5,"")</f>
        <v/>
      </c>
      <c r="E25" s="1" t="str">
        <f>IF(INDEX(Database!$AA$7:$AA$71,MATCH($B$3,Database!$B$7:$B$71,0))="Yes",CHAR(149)&amp;" "&amp;Database!$AA$5,"")</f>
        <v/>
      </c>
      <c r="F25" s="1" t="str">
        <f>IF(INDEX(Database!$AX$7:$AX$71,MATCH($B$3,Database!$B$7:$B$71,0))=1,CHAR(149)&amp;" "&amp;Database!$AX$5,"")</f>
        <v>• Economic savings</v>
      </c>
    </row>
    <row r="26" spans="2:6" hidden="1">
      <c r="B26" s="1"/>
      <c r="C26" s="1"/>
      <c r="D26" s="1" t="str">
        <f>IF(INDEX(Database!$Q$7:$Q$71,MATCH($B$3,Database!$B$7:$B$71,0))="Yes",CHAR(149)&amp;" "&amp;Database!$Q$5,"")</f>
        <v/>
      </c>
      <c r="E26" s="1" t="str">
        <f>IF(INDEX(Database!$AB$7:$AB$71,MATCH($B$3,Database!$B$7:$B$71,0))="Yes",CHAR(149)&amp;" "&amp;Database!$AB$5,"")</f>
        <v/>
      </c>
      <c r="F26" s="1" t="str">
        <f>IF(INDEX(Database!$AY$7:$AY$71,MATCH($B$3,Database!$B$7:$B$71,0))=1,CHAR(149)&amp;" "&amp;Database!$AY$5,"")</f>
        <v>• Heating/cooling load reduction</v>
      </c>
    </row>
    <row r="27" spans="2:6" hidden="1">
      <c r="B27" s="1"/>
      <c r="C27" s="1"/>
      <c r="D27" s="1" t="str">
        <f>IF(INDEX(Database!$R$7:$R$71,MATCH($B$3,Database!$B$7:$B$71,0))="Yes",CHAR(149)&amp;" "&amp;Database!$R$5,"")</f>
        <v/>
      </c>
      <c r="E27" s="1" t="str">
        <f>IF(INDEX(Database!$AC$7:$AC$71,MATCH($B$3,Database!$B$7:$B$71,0))="Yes",CHAR(149)&amp;" "&amp;Database!$AC$5,"")</f>
        <v/>
      </c>
      <c r="F27" s="1" t="str">
        <f>IF(INDEX(Database!$AZ$7:$AZ$71,MATCH($B$3,Database!$B$7:$B$71,0))=1,CHAR(149)&amp;" "&amp;Database!$AZ$5,"")</f>
        <v>• Energy consumption reduction</v>
      </c>
    </row>
    <row r="28" spans="2:6" hidden="1">
      <c r="B28" s="1"/>
      <c r="C28" s="1"/>
      <c r="D28" s="1"/>
      <c r="E28" s="1" t="str">
        <f>IF(INDEX(Database!$AD$7:$AD$71,MATCH($B$3,Database!$B$7:$B$71,0))="Yes",CHAR(149)&amp;" "&amp;Database!$AD$5,"")</f>
        <v>• SuDS</v>
      </c>
      <c r="F28" s="1" t="str">
        <f>IF(INDEX(Database!$BA$7:$BA$71,MATCH($B$3,Database!$B$7:$B$71,0))=1,CHAR(149)&amp;" "&amp;Database!$BA$5,"")</f>
        <v/>
      </c>
    </row>
    <row r="29" spans="2:6" hidden="1">
      <c r="B29" s="1"/>
      <c r="C29" s="1"/>
      <c r="D29" s="1"/>
      <c r="E29" s="1" t="str">
        <f>IF(INDEX(Database!$AE$7:$AE$71,MATCH($B$3,Database!$B$7:$B$71,0))="Yes",CHAR(149)&amp;" "&amp;Database!$AE$5,"")</f>
        <v>• Habitat</v>
      </c>
      <c r="F29" s="1" t="str">
        <f>IF(INDEX(Database!$BB$7:$BB$71,MATCH($B$3,Database!$B$7:$B$71,0))=1,CHAR(149)&amp;" "&amp;Database!$BB$5,"")</f>
        <v>• Indoor thermal comfort</v>
      </c>
    </row>
    <row r="30" spans="2:6" hidden="1">
      <c r="B30" s="1"/>
      <c r="C30" s="1"/>
      <c r="D30" s="1"/>
      <c r="E30" s="1" t="str">
        <f>IF(INDEX(Database!$AF$7:$AF$71,MATCH($B$3,Database!$B$7:$B$71,0))="Yes",CHAR(149)&amp;" "&amp;Database!$AF$5,"")</f>
        <v>• Water Efficiency/Irrigation</v>
      </c>
      <c r="F30" s="1" t="str">
        <f>IF(INDEX(Database!$BC$7:$BC$71,MATCH($B$3,Database!$B$7:$B$71,0))=1,CHAR(149)&amp;" "&amp;Database!$BC$5,"")</f>
        <v/>
      </c>
    </row>
    <row r="31" spans="2:6" hidden="1">
      <c r="B31" s="1"/>
      <c r="C31" s="1"/>
      <c r="D31" s="1"/>
      <c r="E31" s="1" t="str">
        <f>IF(INDEX(Database!$AG$7:$AG$71,MATCH($B$3,Database!$B$7:$B$71,0))="Yes",CHAR(149)&amp;" "&amp;Database!$AG$5,"")</f>
        <v/>
      </c>
      <c r="F31" s="1" t="str">
        <f>IF(INDEX(Database!$BD$7:$BD$71,MATCH($B$3,Database!$B$7:$B$71,0))=1,CHAR(149)&amp;" "&amp;Database!$BD$5,"")</f>
        <v>• Health and wellbeing</v>
      </c>
    </row>
    <row r="32" spans="2:6" hidden="1">
      <c r="B32" s="1"/>
      <c r="C32" s="1"/>
      <c r="D32" s="1"/>
      <c r="E32" s="1"/>
      <c r="F32" s="1" t="str">
        <f>IF(INDEX(Database!$BE$7:$BE$71,MATCH($B$3,Database!$B$7:$B$71,0))=1,CHAR(149)&amp;" "&amp;Database!$BE$5,"")</f>
        <v/>
      </c>
    </row>
    <row r="33" spans="2:6" hidden="1">
      <c r="B33" s="1"/>
      <c r="C33" s="1"/>
      <c r="D33" s="1"/>
      <c r="E33" s="1"/>
      <c r="F33" s="1" t="str">
        <f>IF(INDEX(Database!$BF$7:$BF$71,MATCH($B$3,Database!$B$7:$B$71,0))=1,CHAR(149)&amp;" "&amp;Database!$BF$5,"")</f>
        <v>• Amenity space</v>
      </c>
    </row>
  </sheetData>
  <mergeCells count="6">
    <mergeCell ref="B9:B10"/>
    <mergeCell ref="C9:C10"/>
    <mergeCell ref="A1:C1"/>
    <mergeCell ref="C3:E3"/>
    <mergeCell ref="B5:B8"/>
    <mergeCell ref="C5:C8"/>
  </mergeCells>
  <hyperlinks>
    <hyperlink ref="A1" location="'Criteria Selection'!A1" display="&lt; BACK TO CRITERIA SELECTION" xr:uid="{EB6C2D82-0CAF-4CA3-86E3-8196411B70CC}"/>
  </hyperlinks>
  <pageMargins left="0.7" right="0.7" top="0.75" bottom="0.75" header="0.3" footer="0.3"/>
  <pageSetup paperSize="9"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4ED3BE-8A5A-4C40-A988-CF67EEC85725}">
  <sheetPr codeName="Sheet22"/>
  <dimension ref="A1:G33"/>
  <sheetViews>
    <sheetView topLeftCell="D3" zoomScale="80" zoomScaleNormal="80" workbookViewId="0">
      <selection activeCell="G6" sqref="G6:G7"/>
    </sheetView>
  </sheetViews>
  <sheetFormatPr defaultRowHeight="16.5"/>
  <cols>
    <col min="1" max="1" width="2.5" customWidth="1"/>
    <col min="2" max="2" width="12.625" customWidth="1"/>
    <col min="3" max="3" width="124.375" customWidth="1"/>
    <col min="4" max="4" width="13.375" customWidth="1"/>
    <col min="5" max="5" width="41.5" customWidth="1"/>
    <col min="6" max="6" width="11.5" customWidth="1"/>
    <col min="7" max="7" width="48.875" customWidth="1"/>
  </cols>
  <sheetData>
    <row r="1" spans="1:7" s="59" customFormat="1" ht="23.25" customHeight="1">
      <c r="A1" s="160" t="s">
        <v>338</v>
      </c>
      <c r="B1" s="160"/>
      <c r="C1" s="160"/>
    </row>
    <row r="2" spans="1:7" ht="8.25" customHeight="1"/>
    <row r="3" spans="1:7" ht="24.75" customHeight="1">
      <c r="B3" s="87" t="s">
        <v>163</v>
      </c>
      <c r="C3" s="161" t="str">
        <f>VLOOKUP(B3,Database!B7:C71,2,FALSE)</f>
        <v>Blue green roof (SuDS)</v>
      </c>
      <c r="D3" s="161"/>
      <c r="E3" s="161"/>
      <c r="F3" s="88"/>
      <c r="G3" s="88"/>
    </row>
    <row r="4" spans="1:7" ht="113.25" customHeight="1">
      <c r="B4" s="66" t="s">
        <v>339</v>
      </c>
      <c r="C4" s="65" t="s">
        <v>440</v>
      </c>
      <c r="D4" s="112" t="s">
        <v>378</v>
      </c>
      <c r="E4" s="99" t="s">
        <v>441</v>
      </c>
      <c r="F4" s="95"/>
      <c r="G4" s="96"/>
    </row>
    <row r="5" spans="1:7" ht="80.25" customHeight="1">
      <c r="B5" s="162" t="s">
        <v>343</v>
      </c>
      <c r="C5" s="163" t="s">
        <v>442</v>
      </c>
      <c r="D5" s="108"/>
      <c r="E5" s="100"/>
      <c r="F5" s="97"/>
      <c r="G5" s="98"/>
    </row>
    <row r="6" spans="1:7" ht="49.5" customHeight="1">
      <c r="B6" s="162"/>
      <c r="C6" s="164"/>
      <c r="D6" s="66" t="s">
        <v>345</v>
      </c>
      <c r="E6" s="67" t="str">
        <f>B18&amp;" "&amp;B19&amp;CHAR(10)&amp;B20&amp;" "&amp;B21&amp;CHAR(10)&amp;B22&amp;" "&amp;B23</f>
        <v xml:space="preserve">• Flooding • Overheating
 • Biodiversity
 </v>
      </c>
      <c r="F6" s="112" t="s">
        <v>381</v>
      </c>
      <c r="G6" s="94" t="str">
        <f>F18&amp;" "&amp;F19&amp;" "&amp;F20&amp;CHAR(10)&amp;F21&amp;" "&amp;F22&amp;" "&amp;F23&amp;CHAR(10)&amp;F24&amp;" "&amp;F25&amp;" "&amp;F26&amp;CHAR(10)&amp;F27&amp;" "&amp;F28&amp;" "&amp;F29&amp;CHAR(10)&amp;F30&amp;" "&amp;F31&amp;" "&amp;F32&amp;" "&amp;F33</f>
        <v>• Intercepting rainfall • Surface water management • Rainwater storage
• Air quality improvement • Enhancing biodiversity • Urban heat island
• Carbon reduction • Economic savings • Heating/cooling load reduction
• Energy consumption reduction  • Indoor thermal comfort
 • Health and wellbeing  • Amenity space</v>
      </c>
    </row>
    <row r="7" spans="1:7" ht="48.75" customHeight="1">
      <c r="B7" s="162"/>
      <c r="C7" s="164"/>
      <c r="D7" s="66" t="s">
        <v>347</v>
      </c>
      <c r="E7" s="67" t="str">
        <f>C18&amp;CHAR(10)&amp;C19&amp;CHAR(10)&amp;C20</f>
        <v xml:space="preserve">• Buildings
</v>
      </c>
      <c r="F7" s="108"/>
      <c r="G7" s="94"/>
    </row>
    <row r="8" spans="1:7" ht="73.5" customHeight="1">
      <c r="B8" s="162"/>
      <c r="C8" s="164"/>
      <c r="D8" s="66" t="s">
        <v>348</v>
      </c>
      <c r="E8" s="67" t="str">
        <f>D18&amp;"  "&amp;D19&amp;CHAR(10)&amp;D20&amp;" "&amp;D21&amp;CHAR(10)&amp;D22&amp;"  "&amp;D23&amp;CHAR(10)&amp;D24&amp;"  "&amp;D25&amp;CHAR(10)&amp;D26&amp;"  "&amp;D27</f>
        <v xml:space="preserve">• Residential Building  • Commercial or Institutional Building
  </v>
      </c>
      <c r="F8" s="66" t="s">
        <v>349</v>
      </c>
      <c r="G8" s="65" t="str">
        <f>E18&amp;" "&amp;E19&amp;" "&amp;E20&amp;CHAR(10)&amp;E21&amp;" "&amp;E22&amp;" "&amp;E23&amp;CHAR(10)&amp;E24&amp;" "&amp;E25&amp;" "&amp;E26&amp;CHAR(10)&amp;E27&amp;" "&amp;E28&amp;" "&amp;E29&amp;CHAR(10)&amp;E30&amp;" "&amp;E31</f>
        <v xml:space="preserve">• Roof  • Energy, Heating and Cooling
• Soft Landscaping  
 • SuDS • Habitat
• Water Efficiency/Irrigation </v>
      </c>
    </row>
    <row r="9" spans="1:7" ht="117.75" customHeight="1">
      <c r="B9" s="162" t="s">
        <v>350</v>
      </c>
      <c r="C9" s="163" t="s">
        <v>443</v>
      </c>
      <c r="D9" s="66" t="s">
        <v>352</v>
      </c>
      <c r="E9" s="93" t="s">
        <v>444</v>
      </c>
      <c r="F9" s="94"/>
      <c r="G9" s="94"/>
    </row>
    <row r="10" spans="1:7" ht="129" customHeight="1">
      <c r="B10" s="162"/>
      <c r="C10" s="164"/>
      <c r="D10" s="66" t="s">
        <v>354</v>
      </c>
      <c r="E10" s="93" t="s">
        <v>445</v>
      </c>
      <c r="F10" s="94"/>
      <c r="G10" s="94"/>
    </row>
    <row r="11" spans="1:7" ht="15" customHeight="1"/>
    <row r="17" spans="2:6" hidden="1">
      <c r="B17" s="62" t="s">
        <v>44</v>
      </c>
      <c r="C17" s="62" t="s">
        <v>39</v>
      </c>
      <c r="D17" s="62" t="s">
        <v>40</v>
      </c>
      <c r="E17" s="62" t="s">
        <v>41</v>
      </c>
      <c r="F17" s="62" t="s">
        <v>45</v>
      </c>
    </row>
    <row r="18" spans="2:6" hidden="1">
      <c r="B18" s="1" t="str">
        <f>IF(INDEX(Database!$AK$7:$AK$71,MATCH($B$3,Database!$B$7:$B$71,0))="Yes",CHAR(149)&amp;" "&amp;Database!$AK$5,"")</f>
        <v>• Flooding</v>
      </c>
      <c r="C18" s="1" t="str">
        <f>IF(INDEX(Database!$E$7:$E$71,MATCH($B$3,Database!$B$7:$B$71,0))="Yes",CHAR(149)&amp;" "&amp;Database!$E$5,"")</f>
        <v>• Buildings</v>
      </c>
      <c r="D18" s="1" t="str">
        <f>IF(INDEX(Database!$I$7:$I$71,MATCH($B$3,Database!$B$7:$B$71,0))="Yes",CHAR(149)&amp;" "&amp;Database!$I$5,"")</f>
        <v>• Residential Building</v>
      </c>
      <c r="E18" s="1" t="str">
        <f>IF(INDEX(Database!$T$7:$T$71,MATCH($B$3,Database!$B$7:$B$71,0))="Yes",CHAR(149)&amp;" "&amp;Database!$T$5,"")</f>
        <v>• Roof</v>
      </c>
      <c r="F18" s="1" t="str">
        <f>IF(INDEX(Database!$AQ$7:$AQ$71,MATCH($B$3,Database!$B$7:$B$71,0))=1,CHAR(149)&amp;" "&amp;Database!$AQ$5,"")</f>
        <v>• Intercepting rainfall</v>
      </c>
    </row>
    <row r="19" spans="2:6" hidden="1">
      <c r="B19" s="1" t="str">
        <f>IF(INDEX(Database!$AL$7:$AL$71,MATCH($B$3,Database!$B$7:$B$71,0))="Yes",CHAR(149)&amp;" "&amp;Database!$AL$5,"")</f>
        <v>• Overheating</v>
      </c>
      <c r="C19" s="1" t="str">
        <f>IF(INDEX(Database!$F$7:$F$71,MATCH($B$3,Database!$B$7:$B$71,0))="Yes",CHAR(149)&amp;" "&amp;Database!$F$5,"")</f>
        <v/>
      </c>
      <c r="D19" s="1" t="str">
        <f>IF(INDEX(Database!$J$7:$J$71,MATCH($B$3,Database!$B$7:$B$71,0))="Yes",CHAR(149)&amp;" "&amp;Database!$J$5,"")</f>
        <v>• Commercial or Institutional Building</v>
      </c>
      <c r="E19" s="1" t="str">
        <f>IF(INDEX(Database!$U$7:$U$71,MATCH($B$3,Database!$B$7:$B$71,0))="Yes",CHAR(149)&amp;" "&amp;Database!$U$5,"")</f>
        <v/>
      </c>
      <c r="F19" s="1" t="str">
        <f>IF(INDEX(Database!$AR$7:$AR$71,MATCH($B$3,Database!$B$7:$B$71,0))=1,CHAR(149)&amp;" "&amp;Database!$AR$5,"")</f>
        <v>• Surface water management</v>
      </c>
    </row>
    <row r="20" spans="2:6" hidden="1">
      <c r="B20" s="1" t="str">
        <f>IF(INDEX(Database!$AM$7:$AM$71,MATCH($B$3,Database!$B$7:$B$71,0))="Yes",CHAR(149)&amp;" "&amp;Database!$AM$5,"")</f>
        <v/>
      </c>
      <c r="C20" s="1" t="str">
        <f>IF(INDEX(Database!$G$7:$G$71,MATCH($B$3,Database!$B$7:$B$71,0))="Yes",CHAR(149)&amp;" "&amp;Database!$G$5,"")</f>
        <v/>
      </c>
      <c r="D20" s="1" t="str">
        <f>IF(INDEX(Database!$K$7:$K$71,MATCH($B$3,Database!$B$7:$B$71,0))="Yes",CHAR(149)&amp;" "&amp;Database!$K$5,"")</f>
        <v/>
      </c>
      <c r="E20" s="1" t="str">
        <f>IF(INDEX(Database!$V$7:$V$71,MATCH($B$3,Database!$B$7:$B$71,0))="Yes",CHAR(149)&amp;" "&amp;Database!$V$5,"")</f>
        <v>• Energy, Heating and Cooling</v>
      </c>
      <c r="F20" s="1" t="str">
        <f>IF(INDEX(Database!$AS$7:$AS$71,MATCH($B$3,Database!$B$7:$B$71,0))=1,CHAR(149)&amp;" "&amp;Database!$AS$5,"")</f>
        <v>• Rainwater storage</v>
      </c>
    </row>
    <row r="21" spans="2:6" hidden="1">
      <c r="B21" s="1" t="str">
        <f>IF(INDEX(Database!$AN$7:$AN$71,MATCH($B$3,Database!$B$7:$B$71,0))="Yes",CHAR(149)&amp;" "&amp;Database!$AN$5,"")</f>
        <v>• Biodiversity</v>
      </c>
      <c r="C21" s="1"/>
      <c r="D21" s="1" t="str">
        <f>IF(INDEX(Database!$L$7:$L$71,MATCH($B$3,Database!$B$7:$B$71,0))="Yes",CHAR(149)&amp;" "&amp;Database!$L$5,"")</f>
        <v/>
      </c>
      <c r="E21" s="1" t="str">
        <f>IF(INDEX(Database!$W$7:$W$71,MATCH($B$3,Database!$B$7:$B$71,0))="Yes",CHAR(149)&amp;" "&amp;Database!$W$5,"")</f>
        <v/>
      </c>
      <c r="F21" s="1" t="str">
        <f>IF(INDEX(Database!$AT$7:$AT$71,MATCH($B$3,Database!$B$7:$B$71,0))=1,CHAR(149)&amp;" "&amp;Database!$AT$5,"")</f>
        <v>• Air quality improvement</v>
      </c>
    </row>
    <row r="22" spans="2:6" hidden="1">
      <c r="B22" s="1" t="str">
        <f>IF(INDEX(Database!$AO$7:$AO$71,MATCH($B$3,Database!$B$7:$B$71,0))="Yes",CHAR(149)&amp;" "&amp;Database!$AO$5,"")</f>
        <v/>
      </c>
      <c r="C22" s="1"/>
      <c r="D22" s="1" t="str">
        <f>IF(INDEX(Database!$M$7:$M$71,MATCH($B$3,Database!$B$7:$B$71,0))="Yes",CHAR(149)&amp;" "&amp;Database!$M$5,"")</f>
        <v/>
      </c>
      <c r="E22" s="1" t="str">
        <f>IF(INDEX(Database!$X$7:$X$71,MATCH($B$3,Database!$B$7:$B$71,0))="Yes",CHAR(149)&amp;" "&amp;Database!$X$5,"")</f>
        <v/>
      </c>
      <c r="F22" s="1" t="str">
        <f>IF(INDEX(Database!$AU$7:$AU$71,MATCH($B$3,Database!$B$7:$B$71,0))=1,CHAR(149)&amp;" "&amp;Database!$AU$5,"")</f>
        <v>• Enhancing biodiversity</v>
      </c>
    </row>
    <row r="23" spans="2:6" hidden="1">
      <c r="B23" s="1" t="str">
        <f>IF(INDEX(Database!$AP$7:$AP$71,MATCH($B$3,Database!$B$7:$B$71,0))="Yes",CHAR(149)&amp;" "&amp;Database!$AP$5,"")</f>
        <v/>
      </c>
      <c r="C23" s="1"/>
      <c r="D23" s="1" t="str">
        <f>IF(INDEX(Database!$N$7:$N$71,MATCH($B$3,Database!$B$7:$B$71,0))="Yes",CHAR(149)&amp;" "&amp;Database!$N$5,"")</f>
        <v/>
      </c>
      <c r="E23" s="1" t="str">
        <f>IF(INDEX(Database!$Y$7:$Y$71,MATCH($B$3,Database!$B$7:$B$71,0))="Yes",CHAR(149)&amp;" "&amp;Database!$Y$5,"")</f>
        <v/>
      </c>
      <c r="F23" s="1" t="str">
        <f>IF(INDEX(Database!$AV$7:$AV$71,MATCH($B$3,Database!$B$7:$B$71,0))=1,CHAR(149)&amp;" "&amp;Database!$AV$5,"")</f>
        <v>• Urban heat island</v>
      </c>
    </row>
    <row r="24" spans="2:6" hidden="1">
      <c r="B24" s="1"/>
      <c r="C24" s="1"/>
      <c r="D24" s="1" t="str">
        <f>IF(INDEX(Database!$O$7:$O$71,MATCH($B$3,Database!$B$7:$B$71,0))="Yes",CHAR(149)&amp;" "&amp;Database!$O$5,"")</f>
        <v/>
      </c>
      <c r="E24" s="1" t="str">
        <f>IF(INDEX(Database!$Z$7:$Z$71,MATCH($B$3,Database!$B$7:$B$71,0))="Yes",CHAR(149)&amp;" "&amp;Database!$Z$5,"")</f>
        <v>• Soft Landscaping</v>
      </c>
      <c r="F24" s="1" t="str">
        <f>IF(INDEX(Database!$AW$7:$AW$71,MATCH($B$3,Database!$B$7:$B$71,0))=1,CHAR(149)&amp;" "&amp;Database!$AW$5,"")</f>
        <v>• Carbon reduction</v>
      </c>
    </row>
    <row r="25" spans="2:6" hidden="1">
      <c r="B25" s="1"/>
      <c r="C25" s="1"/>
      <c r="D25" s="1" t="str">
        <f>IF(INDEX(Database!$P$7:$P$71,MATCH($B$3,Database!$B$7:$B$71,0))="Yes",CHAR(149)&amp;" "&amp;Database!$P$5,"")</f>
        <v/>
      </c>
      <c r="E25" s="1" t="str">
        <f>IF(INDEX(Database!$AA$7:$AA$71,MATCH($B$3,Database!$B$7:$B$71,0))="Yes",CHAR(149)&amp;" "&amp;Database!$AA$5,"")</f>
        <v/>
      </c>
      <c r="F25" s="1" t="str">
        <f>IF(INDEX(Database!$AX$7:$AX$71,MATCH($B$3,Database!$B$7:$B$71,0))=1,CHAR(149)&amp;" "&amp;Database!$AX$5,"")</f>
        <v>• Economic savings</v>
      </c>
    </row>
    <row r="26" spans="2:6" hidden="1">
      <c r="B26" s="1"/>
      <c r="C26" s="1"/>
      <c r="D26" s="1" t="str">
        <f>IF(INDEX(Database!$Q$7:$Q$71,MATCH($B$3,Database!$B$7:$B$71,0))="Yes",CHAR(149)&amp;" "&amp;Database!$Q$5,"")</f>
        <v/>
      </c>
      <c r="E26" s="1" t="str">
        <f>IF(INDEX(Database!$AB$7:$AB$71,MATCH($B$3,Database!$B$7:$B$71,0))="Yes",CHAR(149)&amp;" "&amp;Database!$AB$5,"")</f>
        <v/>
      </c>
      <c r="F26" s="1" t="str">
        <f>IF(INDEX(Database!$AY$7:$AY$71,MATCH($B$3,Database!$B$7:$B$71,0))=1,CHAR(149)&amp;" "&amp;Database!$AY$5,"")</f>
        <v>• Heating/cooling load reduction</v>
      </c>
    </row>
    <row r="27" spans="2:6" hidden="1">
      <c r="B27" s="1"/>
      <c r="C27" s="1"/>
      <c r="D27" s="1" t="str">
        <f>IF(INDEX(Database!$R$7:$R$71,MATCH($B$3,Database!$B$7:$B$71,0))="Yes",CHAR(149)&amp;" "&amp;Database!$R$5,"")</f>
        <v/>
      </c>
      <c r="E27" s="1" t="str">
        <f>IF(INDEX(Database!$AC$7:$AC$71,MATCH($B$3,Database!$B$7:$B$71,0))="Yes",CHAR(149)&amp;" "&amp;Database!$AC$5,"")</f>
        <v/>
      </c>
      <c r="F27" s="1" t="str">
        <f>IF(INDEX(Database!$AZ$7:$AZ$71,MATCH($B$3,Database!$B$7:$B$71,0))=1,CHAR(149)&amp;" "&amp;Database!$AZ$5,"")</f>
        <v>• Energy consumption reduction</v>
      </c>
    </row>
    <row r="28" spans="2:6" hidden="1">
      <c r="B28" s="1"/>
      <c r="C28" s="1"/>
      <c r="D28" s="1"/>
      <c r="E28" s="1" t="str">
        <f>IF(INDEX(Database!$AD$7:$AD$71,MATCH($B$3,Database!$B$7:$B$71,0))="Yes",CHAR(149)&amp;" "&amp;Database!$AD$5,"")</f>
        <v>• SuDS</v>
      </c>
      <c r="F28" s="1" t="str">
        <f>IF(INDEX(Database!$BA$7:$BA$71,MATCH($B$3,Database!$B$7:$B$71,0))=1,CHAR(149)&amp;" "&amp;Database!$BA$5,"")</f>
        <v/>
      </c>
    </row>
    <row r="29" spans="2:6" hidden="1">
      <c r="B29" s="1"/>
      <c r="C29" s="1"/>
      <c r="D29" s="1"/>
      <c r="E29" s="1" t="str">
        <f>IF(INDEX(Database!$AE$7:$AE$71,MATCH($B$3,Database!$B$7:$B$71,0))="Yes",CHAR(149)&amp;" "&amp;Database!$AE$5,"")</f>
        <v>• Habitat</v>
      </c>
      <c r="F29" s="1" t="str">
        <f>IF(INDEX(Database!$BB$7:$BB$71,MATCH($B$3,Database!$B$7:$B$71,0))=1,CHAR(149)&amp;" "&amp;Database!$BB$5,"")</f>
        <v>• Indoor thermal comfort</v>
      </c>
    </row>
    <row r="30" spans="2:6" hidden="1">
      <c r="B30" s="1"/>
      <c r="C30" s="1"/>
      <c r="D30" s="1"/>
      <c r="E30" s="1" t="str">
        <f>IF(INDEX(Database!$AF$7:$AF$71,MATCH($B$3,Database!$B$7:$B$71,0))="Yes",CHAR(149)&amp;" "&amp;Database!$AF$5,"")</f>
        <v>• Water Efficiency/Irrigation</v>
      </c>
      <c r="F30" s="1" t="str">
        <f>IF(INDEX(Database!$BC$7:$BC$71,MATCH($B$3,Database!$B$7:$B$71,0))=1,CHAR(149)&amp;" "&amp;Database!$BC$5,"")</f>
        <v/>
      </c>
    </row>
    <row r="31" spans="2:6" hidden="1">
      <c r="B31" s="1"/>
      <c r="C31" s="1"/>
      <c r="D31" s="1"/>
      <c r="E31" s="1" t="str">
        <f>IF(INDEX(Database!$AG$7:$AG$71,MATCH($B$3,Database!$B$7:$B$71,0))="Yes",CHAR(149)&amp;" "&amp;Database!$AG$5,"")</f>
        <v/>
      </c>
      <c r="F31" s="1" t="str">
        <f>IF(INDEX(Database!$BD$7:$BD$71,MATCH($B$3,Database!$B$7:$B$71,0))=1,CHAR(149)&amp;" "&amp;Database!$BD$5,"")</f>
        <v>• Health and wellbeing</v>
      </c>
    </row>
    <row r="32" spans="2:6" hidden="1">
      <c r="B32" s="1"/>
      <c r="C32" s="1"/>
      <c r="D32" s="1"/>
      <c r="E32" s="1"/>
      <c r="F32" s="1" t="str">
        <f>IF(INDEX(Database!$BE$7:$BE$71,MATCH($B$3,Database!$B$7:$B$71,0))=1,CHAR(149)&amp;" "&amp;Database!$BE$5,"")</f>
        <v/>
      </c>
    </row>
    <row r="33" spans="2:6" hidden="1">
      <c r="B33" s="1"/>
      <c r="C33" s="1"/>
      <c r="D33" s="1"/>
      <c r="E33" s="1"/>
      <c r="F33" s="1" t="str">
        <f>IF(INDEX(Database!$BF$7:$BF$71,MATCH($B$3,Database!$B$7:$B$71,0))=1,CHAR(149)&amp;" "&amp;Database!$BF$5,"")</f>
        <v>• Amenity space</v>
      </c>
    </row>
  </sheetData>
  <mergeCells count="6">
    <mergeCell ref="B9:B10"/>
    <mergeCell ref="C9:C10"/>
    <mergeCell ref="A1:C1"/>
    <mergeCell ref="C3:E3"/>
    <mergeCell ref="B5:B8"/>
    <mergeCell ref="C5:C8"/>
  </mergeCells>
  <hyperlinks>
    <hyperlink ref="A1" location="'Criteria Selection'!A1" display="&lt; BACK TO CRITERIA SELECTION" xr:uid="{74DACE8E-EE5A-4AC6-BBA8-2EA3045371EA}"/>
  </hyperlink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BG74"/>
  <sheetViews>
    <sheetView zoomScale="85" zoomScaleNormal="85" workbookViewId="0">
      <pane xSplit="3" ySplit="5" topLeftCell="AB65" activePane="bottomRight" state="frozen"/>
      <selection pane="bottomRight" activeCell="AU74" sqref="AU74"/>
      <selection pane="bottomLeft" activeCell="A5" sqref="A5"/>
      <selection pane="topRight" activeCell="D1" sqref="D1"/>
    </sheetView>
  </sheetViews>
  <sheetFormatPr defaultRowHeight="16.5" outlineLevelCol="1"/>
  <cols>
    <col min="1" max="1" width="2.25" customWidth="1"/>
    <col min="2" max="2" width="4.875" customWidth="1"/>
    <col min="3" max="3" width="31.25" customWidth="1"/>
    <col min="4" max="4" width="64" customWidth="1"/>
    <col min="5" max="7" width="11.625" customWidth="1" outlineLevel="1"/>
    <col min="8" max="8" width="11.625" customWidth="1"/>
    <col min="9" max="9" width="11.625" customWidth="1" outlineLevel="1" collapsed="1"/>
    <col min="10" max="10" width="12.75" customWidth="1" outlineLevel="1"/>
    <col min="11" max="18" width="11.625" customWidth="1" outlineLevel="1"/>
    <col min="19" max="19" width="11.625" customWidth="1"/>
    <col min="20" max="33" width="11.625" customWidth="1" outlineLevel="1"/>
    <col min="34" max="42" width="11.625" customWidth="1"/>
    <col min="43" max="58" width="11.625" customWidth="1" outlineLevel="1"/>
    <col min="59" max="59" width="11.625" customWidth="1"/>
  </cols>
  <sheetData>
    <row r="1" spans="1:59" s="36" customFormat="1" ht="33.75" customHeight="1">
      <c r="A1" s="35" t="s">
        <v>37</v>
      </c>
    </row>
    <row r="2" spans="1:59" s="34" customFormat="1">
      <c r="A2" s="33"/>
    </row>
    <row r="3" spans="1:59" ht="17.25" thickBot="1"/>
    <row r="4" spans="1:59">
      <c r="C4" s="170" t="s">
        <v>38</v>
      </c>
      <c r="D4" s="171"/>
      <c r="E4" s="175" t="s">
        <v>39</v>
      </c>
      <c r="F4" s="176"/>
      <c r="G4" s="176"/>
      <c r="H4" s="177"/>
      <c r="I4" s="172" t="s">
        <v>40</v>
      </c>
      <c r="J4" s="173"/>
      <c r="K4" s="173"/>
      <c r="L4" s="173"/>
      <c r="M4" s="173"/>
      <c r="N4" s="173"/>
      <c r="O4" s="173"/>
      <c r="P4" s="173"/>
      <c r="Q4" s="173"/>
      <c r="R4" s="173"/>
      <c r="S4" s="174"/>
      <c r="T4" s="175" t="s">
        <v>41</v>
      </c>
      <c r="U4" s="176"/>
      <c r="V4" s="176"/>
      <c r="W4" s="176"/>
      <c r="X4" s="176"/>
      <c r="Y4" s="176"/>
      <c r="Z4" s="176"/>
      <c r="AA4" s="176"/>
      <c r="AB4" s="176"/>
      <c r="AC4" s="176"/>
      <c r="AD4" s="176"/>
      <c r="AE4" s="176"/>
      <c r="AF4" s="176"/>
      <c r="AG4" s="176"/>
      <c r="AH4" s="177"/>
      <c r="AI4" s="32" t="s">
        <v>42</v>
      </c>
      <c r="AJ4" s="13" t="s">
        <v>43</v>
      </c>
      <c r="AK4" s="175" t="s">
        <v>44</v>
      </c>
      <c r="AL4" s="176"/>
      <c r="AM4" s="176"/>
      <c r="AN4" s="176"/>
      <c r="AO4" s="176"/>
      <c r="AP4" s="177"/>
      <c r="AQ4" s="172" t="s">
        <v>45</v>
      </c>
      <c r="AR4" s="173"/>
      <c r="AS4" s="173"/>
      <c r="AT4" s="173"/>
      <c r="AU4" s="173"/>
      <c r="AV4" s="173"/>
      <c r="AW4" s="173"/>
      <c r="AX4" s="173"/>
      <c r="AY4" s="173"/>
      <c r="AZ4" s="173"/>
      <c r="BA4" s="173"/>
      <c r="BB4" s="173"/>
      <c r="BC4" s="173"/>
      <c r="BD4" s="173"/>
      <c r="BE4" s="173"/>
      <c r="BF4" s="173"/>
      <c r="BG4" s="174"/>
    </row>
    <row r="5" spans="1:59" ht="46.5" customHeight="1">
      <c r="B5" s="2" t="s">
        <v>46</v>
      </c>
      <c r="C5" s="6" t="s">
        <v>47</v>
      </c>
      <c r="D5" s="11" t="s">
        <v>48</v>
      </c>
      <c r="E5" s="12" t="s">
        <v>49</v>
      </c>
      <c r="F5" s="7" t="s">
        <v>50</v>
      </c>
      <c r="G5" s="7" t="s">
        <v>51</v>
      </c>
      <c r="H5" s="10" t="s">
        <v>52</v>
      </c>
      <c r="I5" s="12" t="s">
        <v>53</v>
      </c>
      <c r="J5" s="7" t="s">
        <v>54</v>
      </c>
      <c r="K5" s="7" t="s">
        <v>55</v>
      </c>
      <c r="L5" s="7" t="s">
        <v>56</v>
      </c>
      <c r="M5" s="7" t="s">
        <v>57</v>
      </c>
      <c r="N5" s="7" t="s">
        <v>58</v>
      </c>
      <c r="O5" s="7" t="s">
        <v>59</v>
      </c>
      <c r="P5" s="7" t="s">
        <v>60</v>
      </c>
      <c r="Q5" s="7" t="s">
        <v>61</v>
      </c>
      <c r="R5" s="30" t="s">
        <v>51</v>
      </c>
      <c r="S5" s="10" t="s">
        <v>52</v>
      </c>
      <c r="T5" s="12" t="s">
        <v>62</v>
      </c>
      <c r="U5" s="7" t="s">
        <v>63</v>
      </c>
      <c r="V5" s="7" t="s">
        <v>64</v>
      </c>
      <c r="W5" s="7" t="s">
        <v>65</v>
      </c>
      <c r="X5" s="7" t="s">
        <v>66</v>
      </c>
      <c r="Y5" s="7" t="s">
        <v>67</v>
      </c>
      <c r="Z5" s="7" t="s">
        <v>68</v>
      </c>
      <c r="AA5" s="7" t="s">
        <v>69</v>
      </c>
      <c r="AB5" s="7" t="s">
        <v>70</v>
      </c>
      <c r="AC5" s="7" t="s">
        <v>71</v>
      </c>
      <c r="AD5" s="7" t="s">
        <v>72</v>
      </c>
      <c r="AE5" s="7" t="s">
        <v>73</v>
      </c>
      <c r="AF5" s="7" t="s">
        <v>74</v>
      </c>
      <c r="AG5" s="7" t="s">
        <v>75</v>
      </c>
      <c r="AH5" s="10" t="s">
        <v>52</v>
      </c>
      <c r="AI5" s="38" t="s">
        <v>76</v>
      </c>
      <c r="AJ5" s="14" t="s">
        <v>43</v>
      </c>
      <c r="AK5" s="12" t="s">
        <v>77</v>
      </c>
      <c r="AL5" s="7" t="s">
        <v>78</v>
      </c>
      <c r="AM5" s="7" t="s">
        <v>79</v>
      </c>
      <c r="AN5" s="7" t="s">
        <v>80</v>
      </c>
      <c r="AO5" s="7" t="s">
        <v>81</v>
      </c>
      <c r="AP5" s="10" t="s">
        <v>82</v>
      </c>
      <c r="AQ5" s="15" t="s">
        <v>83</v>
      </c>
      <c r="AR5" s="8" t="s">
        <v>84</v>
      </c>
      <c r="AS5" s="8" t="s">
        <v>85</v>
      </c>
      <c r="AT5" s="8" t="s">
        <v>86</v>
      </c>
      <c r="AU5" s="8" t="s">
        <v>87</v>
      </c>
      <c r="AV5" s="8" t="s">
        <v>88</v>
      </c>
      <c r="AW5" s="8" t="s">
        <v>89</v>
      </c>
      <c r="AX5" s="92" t="s">
        <v>90</v>
      </c>
      <c r="AY5" s="92" t="s">
        <v>91</v>
      </c>
      <c r="AZ5" s="92" t="s">
        <v>92</v>
      </c>
      <c r="BA5" s="92" t="s">
        <v>93</v>
      </c>
      <c r="BB5" s="9" t="s">
        <v>94</v>
      </c>
      <c r="BC5" s="9" t="s">
        <v>95</v>
      </c>
      <c r="BD5" s="9" t="s">
        <v>96</v>
      </c>
      <c r="BE5" s="9" t="s">
        <v>97</v>
      </c>
      <c r="BF5" s="9" t="s">
        <v>98</v>
      </c>
      <c r="BG5" s="10" t="s">
        <v>99</v>
      </c>
    </row>
    <row r="6" spans="1:59" ht="54">
      <c r="B6" s="3"/>
      <c r="C6" s="102" t="s">
        <v>100</v>
      </c>
      <c r="D6" s="103" t="s">
        <v>101</v>
      </c>
      <c r="E6" s="102" t="s">
        <v>102</v>
      </c>
      <c r="F6" s="104" t="s">
        <v>102</v>
      </c>
      <c r="G6" s="104" t="s">
        <v>102</v>
      </c>
      <c r="H6" s="103" t="s">
        <v>103</v>
      </c>
      <c r="I6" s="102" t="s">
        <v>102</v>
      </c>
      <c r="J6" s="104" t="s">
        <v>102</v>
      </c>
      <c r="K6" s="104" t="s">
        <v>102</v>
      </c>
      <c r="L6" s="104" t="s">
        <v>102</v>
      </c>
      <c r="M6" s="104" t="s">
        <v>102</v>
      </c>
      <c r="N6" s="104" t="s">
        <v>102</v>
      </c>
      <c r="O6" s="104" t="s">
        <v>102</v>
      </c>
      <c r="P6" s="104" t="s">
        <v>102</v>
      </c>
      <c r="Q6" s="104" t="s">
        <v>102</v>
      </c>
      <c r="R6" s="104" t="s">
        <v>102</v>
      </c>
      <c r="S6" s="103" t="s">
        <v>103</v>
      </c>
      <c r="T6" s="102" t="s">
        <v>102</v>
      </c>
      <c r="U6" s="104" t="s">
        <v>102</v>
      </c>
      <c r="V6" s="104" t="s">
        <v>102</v>
      </c>
      <c r="W6" s="104" t="s">
        <v>102</v>
      </c>
      <c r="X6" s="104" t="s">
        <v>102</v>
      </c>
      <c r="Y6" s="104" t="s">
        <v>102</v>
      </c>
      <c r="Z6" s="104" t="s">
        <v>102</v>
      </c>
      <c r="AA6" s="104" t="s">
        <v>102</v>
      </c>
      <c r="AB6" s="104" t="s">
        <v>102</v>
      </c>
      <c r="AC6" s="104" t="s">
        <v>102</v>
      </c>
      <c r="AD6" s="104" t="s">
        <v>102</v>
      </c>
      <c r="AE6" s="104" t="s">
        <v>102</v>
      </c>
      <c r="AF6" s="104" t="s">
        <v>102</v>
      </c>
      <c r="AG6" s="104" t="s">
        <v>102</v>
      </c>
      <c r="AH6" s="103" t="s">
        <v>103</v>
      </c>
      <c r="AI6" s="105" t="s">
        <v>104</v>
      </c>
      <c r="AJ6" s="106" t="s">
        <v>105</v>
      </c>
      <c r="AK6" s="102" t="s">
        <v>106</v>
      </c>
      <c r="AL6" s="104" t="s">
        <v>106</v>
      </c>
      <c r="AM6" s="104" t="s">
        <v>106</v>
      </c>
      <c r="AN6" s="104" t="s">
        <v>106</v>
      </c>
      <c r="AO6" s="104" t="s">
        <v>106</v>
      </c>
      <c r="AP6" s="103" t="s">
        <v>106</v>
      </c>
      <c r="AQ6" s="102" t="s">
        <v>107</v>
      </c>
      <c r="AR6" s="104" t="s">
        <v>107</v>
      </c>
      <c r="AS6" s="104" t="s">
        <v>107</v>
      </c>
      <c r="AT6" s="104" t="s">
        <v>107</v>
      </c>
      <c r="AU6" s="104" t="s">
        <v>107</v>
      </c>
      <c r="AV6" s="104" t="s">
        <v>107</v>
      </c>
      <c r="AW6" s="104" t="s">
        <v>107</v>
      </c>
      <c r="AX6" s="104" t="s">
        <v>107</v>
      </c>
      <c r="AY6" s="104" t="s">
        <v>107</v>
      </c>
      <c r="AZ6" s="104" t="s">
        <v>107</v>
      </c>
      <c r="BA6" s="104" t="s">
        <v>107</v>
      </c>
      <c r="BB6" s="104" t="s">
        <v>107</v>
      </c>
      <c r="BC6" s="104" t="s">
        <v>107</v>
      </c>
      <c r="BD6" s="104" t="s">
        <v>107</v>
      </c>
      <c r="BE6" s="104" t="s">
        <v>107</v>
      </c>
      <c r="BF6" s="104" t="s">
        <v>107</v>
      </c>
      <c r="BG6" s="103" t="s">
        <v>108</v>
      </c>
    </row>
    <row r="7" spans="1:59" ht="30" customHeight="1">
      <c r="B7" s="70" t="s">
        <v>109</v>
      </c>
      <c r="C7" s="4" t="s">
        <v>110</v>
      </c>
      <c r="D7" s="22" t="s">
        <v>111</v>
      </c>
      <c r="E7" s="16" t="s">
        <v>112</v>
      </c>
      <c r="F7" s="17" t="s">
        <v>113</v>
      </c>
      <c r="G7" s="17" t="s">
        <v>113</v>
      </c>
      <c r="H7" s="18" t="s">
        <v>113</v>
      </c>
      <c r="I7" s="16" t="s">
        <v>112</v>
      </c>
      <c r="J7" s="17" t="s">
        <v>112</v>
      </c>
      <c r="K7" s="17" t="s">
        <v>112</v>
      </c>
      <c r="L7" s="29" t="s">
        <v>113</v>
      </c>
      <c r="M7" s="29" t="s">
        <v>113</v>
      </c>
      <c r="N7" s="29" t="s">
        <v>113</v>
      </c>
      <c r="O7" s="29" t="s">
        <v>113</v>
      </c>
      <c r="P7" s="29" t="s">
        <v>113</v>
      </c>
      <c r="Q7" s="17" t="s">
        <v>113</v>
      </c>
      <c r="R7" s="29" t="s">
        <v>113</v>
      </c>
      <c r="S7" s="18" t="s">
        <v>113</v>
      </c>
      <c r="T7" s="16" t="s">
        <v>112</v>
      </c>
      <c r="U7" s="17" t="s">
        <v>112</v>
      </c>
      <c r="V7" s="17" t="s">
        <v>112</v>
      </c>
      <c r="W7" s="17" t="s">
        <v>112</v>
      </c>
      <c r="X7" s="17" t="s">
        <v>112</v>
      </c>
      <c r="Y7" s="17" t="s">
        <v>112</v>
      </c>
      <c r="Z7" s="29" t="s">
        <v>113</v>
      </c>
      <c r="AA7" s="29" t="s">
        <v>113</v>
      </c>
      <c r="AB7" s="17" t="s">
        <v>112</v>
      </c>
      <c r="AC7" s="17" t="s">
        <v>112</v>
      </c>
      <c r="AD7" s="17" t="s">
        <v>113</v>
      </c>
      <c r="AE7" s="29" t="s">
        <v>113</v>
      </c>
      <c r="AF7" s="17" t="s">
        <v>112</v>
      </c>
      <c r="AG7" s="17" t="s">
        <v>112</v>
      </c>
      <c r="AH7" s="18" t="s">
        <v>113</v>
      </c>
      <c r="AI7" s="39" t="s">
        <v>114</v>
      </c>
      <c r="AJ7" s="41" t="s">
        <v>115</v>
      </c>
      <c r="AK7" s="16" t="s">
        <v>112</v>
      </c>
      <c r="AL7" s="17" t="s">
        <v>113</v>
      </c>
      <c r="AM7" s="17" t="s">
        <v>112</v>
      </c>
      <c r="AN7" s="17" t="s">
        <v>113</v>
      </c>
      <c r="AO7" s="17" t="s">
        <v>112</v>
      </c>
      <c r="AP7" s="18" t="s">
        <v>112</v>
      </c>
      <c r="AQ7" s="16">
        <v>1</v>
      </c>
      <c r="AR7" s="17">
        <v>1</v>
      </c>
      <c r="AS7" s="17">
        <v>0</v>
      </c>
      <c r="AT7" s="17">
        <v>1</v>
      </c>
      <c r="AU7" s="17">
        <v>1</v>
      </c>
      <c r="AV7" s="17">
        <v>1</v>
      </c>
      <c r="AW7" s="17">
        <v>1</v>
      </c>
      <c r="AX7" s="17">
        <v>0</v>
      </c>
      <c r="AY7" s="17">
        <v>1</v>
      </c>
      <c r="AZ7" s="17">
        <v>0</v>
      </c>
      <c r="BA7" s="17">
        <v>0</v>
      </c>
      <c r="BB7" s="17">
        <v>1</v>
      </c>
      <c r="BC7" s="17">
        <v>1</v>
      </c>
      <c r="BD7" s="17">
        <v>1</v>
      </c>
      <c r="BE7" s="17">
        <v>1</v>
      </c>
      <c r="BF7" s="17">
        <v>0</v>
      </c>
      <c r="BG7" s="18">
        <f>SUM(AQ7:BF7)</f>
        <v>11</v>
      </c>
    </row>
    <row r="8" spans="1:59" ht="30" customHeight="1">
      <c r="B8" s="70" t="s">
        <v>116</v>
      </c>
      <c r="C8" s="4" t="s">
        <v>117</v>
      </c>
      <c r="D8" s="22" t="s">
        <v>118</v>
      </c>
      <c r="E8" s="16" t="s">
        <v>112</v>
      </c>
      <c r="F8" s="17" t="s">
        <v>113</v>
      </c>
      <c r="G8" s="17" t="s">
        <v>113</v>
      </c>
      <c r="H8" s="18" t="s">
        <v>113</v>
      </c>
      <c r="I8" s="16" t="s">
        <v>112</v>
      </c>
      <c r="J8" s="17" t="s">
        <v>112</v>
      </c>
      <c r="K8" s="17" t="s">
        <v>112</v>
      </c>
      <c r="L8" s="17" t="s">
        <v>113</v>
      </c>
      <c r="M8" s="17" t="s">
        <v>113</v>
      </c>
      <c r="N8" s="17" t="s">
        <v>113</v>
      </c>
      <c r="O8" s="17" t="s">
        <v>113</v>
      </c>
      <c r="P8" s="17" t="s">
        <v>113</v>
      </c>
      <c r="Q8" s="17" t="s">
        <v>113</v>
      </c>
      <c r="R8" s="17" t="s">
        <v>113</v>
      </c>
      <c r="S8" s="18" t="s">
        <v>113</v>
      </c>
      <c r="T8" s="16" t="s">
        <v>112</v>
      </c>
      <c r="U8" s="17" t="s">
        <v>112</v>
      </c>
      <c r="V8" s="17" t="s">
        <v>112</v>
      </c>
      <c r="W8" s="17" t="s">
        <v>112</v>
      </c>
      <c r="X8" s="17" t="s">
        <v>112</v>
      </c>
      <c r="Y8" s="17" t="s">
        <v>112</v>
      </c>
      <c r="Z8" s="17" t="s">
        <v>113</v>
      </c>
      <c r="AA8" s="17" t="s">
        <v>113</v>
      </c>
      <c r="AB8" s="17" t="s">
        <v>112</v>
      </c>
      <c r="AC8" s="17" t="s">
        <v>112</v>
      </c>
      <c r="AD8" s="17" t="s">
        <v>113</v>
      </c>
      <c r="AE8" s="17" t="s">
        <v>113</v>
      </c>
      <c r="AF8" s="17" t="s">
        <v>112</v>
      </c>
      <c r="AG8" s="17" t="s">
        <v>112</v>
      </c>
      <c r="AH8" s="18" t="s">
        <v>113</v>
      </c>
      <c r="AI8" s="39" t="s">
        <v>114</v>
      </c>
      <c r="AJ8" s="41" t="s">
        <v>115</v>
      </c>
      <c r="AK8" s="16" t="s">
        <v>112</v>
      </c>
      <c r="AL8" s="17" t="s">
        <v>113</v>
      </c>
      <c r="AM8" s="17" t="s">
        <v>112</v>
      </c>
      <c r="AN8" s="17" t="s">
        <v>113</v>
      </c>
      <c r="AO8" s="17" t="s">
        <v>112</v>
      </c>
      <c r="AP8" s="18" t="s">
        <v>112</v>
      </c>
      <c r="AQ8" s="16">
        <v>1</v>
      </c>
      <c r="AR8" s="17">
        <v>1</v>
      </c>
      <c r="AS8" s="17">
        <v>0</v>
      </c>
      <c r="AT8" s="17">
        <v>1</v>
      </c>
      <c r="AU8" s="17">
        <v>1</v>
      </c>
      <c r="AV8" s="17">
        <v>1</v>
      </c>
      <c r="AW8" s="17">
        <v>1</v>
      </c>
      <c r="AX8" s="17">
        <v>0</v>
      </c>
      <c r="AY8" s="17">
        <v>1</v>
      </c>
      <c r="AZ8" s="17">
        <v>0</v>
      </c>
      <c r="BA8" s="17">
        <v>0</v>
      </c>
      <c r="BB8" s="17">
        <v>1</v>
      </c>
      <c r="BC8" s="17">
        <v>1</v>
      </c>
      <c r="BD8" s="17">
        <v>1</v>
      </c>
      <c r="BE8" s="17">
        <v>1</v>
      </c>
      <c r="BF8" s="17">
        <v>0</v>
      </c>
      <c r="BG8" s="18">
        <f t="shared" ref="BG8:BG70" si="0">SUM(AQ8:BF8)</f>
        <v>11</v>
      </c>
    </row>
    <row r="9" spans="1:59" ht="30" customHeight="1">
      <c r="B9" s="70" t="s">
        <v>119</v>
      </c>
      <c r="C9" s="4" t="s">
        <v>120</v>
      </c>
      <c r="D9" s="22" t="s">
        <v>121</v>
      </c>
      <c r="E9" s="16" t="s">
        <v>112</v>
      </c>
      <c r="F9" s="17" t="s">
        <v>113</v>
      </c>
      <c r="G9" s="17" t="s">
        <v>113</v>
      </c>
      <c r="H9" s="18" t="s">
        <v>113</v>
      </c>
      <c r="I9" s="16" t="s">
        <v>112</v>
      </c>
      <c r="J9" s="17" t="s">
        <v>112</v>
      </c>
      <c r="K9" s="17" t="s">
        <v>112</v>
      </c>
      <c r="L9" s="17" t="s">
        <v>113</v>
      </c>
      <c r="M9" s="17" t="s">
        <v>113</v>
      </c>
      <c r="N9" s="17" t="s">
        <v>113</v>
      </c>
      <c r="O9" s="17" t="s">
        <v>113</v>
      </c>
      <c r="P9" s="17" t="s">
        <v>113</v>
      </c>
      <c r="Q9" s="17" t="s">
        <v>113</v>
      </c>
      <c r="R9" s="17" t="s">
        <v>113</v>
      </c>
      <c r="S9" s="18" t="s">
        <v>113</v>
      </c>
      <c r="T9" s="16" t="s">
        <v>112</v>
      </c>
      <c r="U9" s="17" t="s">
        <v>112</v>
      </c>
      <c r="V9" s="17" t="s">
        <v>112</v>
      </c>
      <c r="W9" s="17" t="s">
        <v>112</v>
      </c>
      <c r="X9" s="17" t="s">
        <v>112</v>
      </c>
      <c r="Y9" s="17" t="s">
        <v>112</v>
      </c>
      <c r="Z9" s="17" t="s">
        <v>113</v>
      </c>
      <c r="AA9" s="17" t="s">
        <v>113</v>
      </c>
      <c r="AB9" s="17" t="s">
        <v>112</v>
      </c>
      <c r="AC9" s="17" t="s">
        <v>112</v>
      </c>
      <c r="AD9" s="17" t="s">
        <v>113</v>
      </c>
      <c r="AE9" s="17" t="s">
        <v>113</v>
      </c>
      <c r="AF9" s="17" t="s">
        <v>112</v>
      </c>
      <c r="AG9" s="17" t="s">
        <v>112</v>
      </c>
      <c r="AH9" s="18" t="s">
        <v>113</v>
      </c>
      <c r="AI9" s="39" t="s">
        <v>114</v>
      </c>
      <c r="AJ9" s="41" t="s">
        <v>115</v>
      </c>
      <c r="AK9" s="16" t="s">
        <v>112</v>
      </c>
      <c r="AL9" s="17" t="s">
        <v>113</v>
      </c>
      <c r="AM9" s="17" t="s">
        <v>112</v>
      </c>
      <c r="AN9" s="17" t="s">
        <v>113</v>
      </c>
      <c r="AO9" s="17" t="s">
        <v>113</v>
      </c>
      <c r="AP9" s="18" t="s">
        <v>112</v>
      </c>
      <c r="AQ9" s="16">
        <v>1</v>
      </c>
      <c r="AR9" s="17">
        <v>1</v>
      </c>
      <c r="AS9" s="17">
        <v>0</v>
      </c>
      <c r="AT9" s="17">
        <v>1</v>
      </c>
      <c r="AU9" s="17">
        <v>1</v>
      </c>
      <c r="AV9" s="17">
        <v>1</v>
      </c>
      <c r="AW9" s="17">
        <v>1</v>
      </c>
      <c r="AX9" s="17">
        <v>0</v>
      </c>
      <c r="AY9" s="17">
        <v>1</v>
      </c>
      <c r="AZ9" s="17">
        <v>0</v>
      </c>
      <c r="BA9" s="17">
        <v>0</v>
      </c>
      <c r="BB9" s="17">
        <v>1</v>
      </c>
      <c r="BC9" s="17">
        <v>1</v>
      </c>
      <c r="BD9" s="17">
        <v>1</v>
      </c>
      <c r="BE9" s="17">
        <v>1</v>
      </c>
      <c r="BF9" s="17">
        <v>0</v>
      </c>
      <c r="BG9" s="18">
        <f t="shared" si="0"/>
        <v>11</v>
      </c>
    </row>
    <row r="10" spans="1:59" ht="30" customHeight="1">
      <c r="B10" s="70" t="s">
        <v>122</v>
      </c>
      <c r="C10" s="4" t="s">
        <v>123</v>
      </c>
      <c r="D10" s="22" t="s">
        <v>124</v>
      </c>
      <c r="E10" s="16" t="s">
        <v>112</v>
      </c>
      <c r="F10" s="17" t="s">
        <v>113</v>
      </c>
      <c r="G10" s="17" t="s">
        <v>113</v>
      </c>
      <c r="H10" s="18" t="s">
        <v>113</v>
      </c>
      <c r="I10" s="16" t="s">
        <v>112</v>
      </c>
      <c r="J10" s="17" t="s">
        <v>112</v>
      </c>
      <c r="K10" s="17" t="s">
        <v>112</v>
      </c>
      <c r="L10" s="17" t="s">
        <v>113</v>
      </c>
      <c r="M10" s="17" t="s">
        <v>113</v>
      </c>
      <c r="N10" s="17" t="s">
        <v>113</v>
      </c>
      <c r="O10" s="17" t="s">
        <v>113</v>
      </c>
      <c r="P10" s="17" t="s">
        <v>113</v>
      </c>
      <c r="Q10" s="17" t="s">
        <v>113</v>
      </c>
      <c r="R10" s="17" t="s">
        <v>113</v>
      </c>
      <c r="S10" s="18" t="s">
        <v>113</v>
      </c>
      <c r="T10" s="16" t="s">
        <v>112</v>
      </c>
      <c r="U10" s="17" t="s">
        <v>112</v>
      </c>
      <c r="V10" s="17" t="s">
        <v>112</v>
      </c>
      <c r="W10" s="17" t="s">
        <v>112</v>
      </c>
      <c r="X10" s="17" t="s">
        <v>112</v>
      </c>
      <c r="Y10" s="17" t="s">
        <v>112</v>
      </c>
      <c r="Z10" s="17" t="s">
        <v>113</v>
      </c>
      <c r="AA10" s="17" t="s">
        <v>113</v>
      </c>
      <c r="AB10" s="17" t="s">
        <v>112</v>
      </c>
      <c r="AC10" s="17" t="s">
        <v>112</v>
      </c>
      <c r="AD10" s="17" t="s">
        <v>113</v>
      </c>
      <c r="AE10" s="17" t="s">
        <v>113</v>
      </c>
      <c r="AF10" s="17" t="s">
        <v>112</v>
      </c>
      <c r="AG10" s="17" t="s">
        <v>112</v>
      </c>
      <c r="AH10" s="18" t="s">
        <v>113</v>
      </c>
      <c r="AI10" s="39" t="s">
        <v>114</v>
      </c>
      <c r="AJ10" s="41" t="s">
        <v>115</v>
      </c>
      <c r="AK10" s="16" t="s">
        <v>112</v>
      </c>
      <c r="AL10" s="17" t="s">
        <v>113</v>
      </c>
      <c r="AM10" s="17" t="s">
        <v>112</v>
      </c>
      <c r="AN10" s="17" t="s">
        <v>113</v>
      </c>
      <c r="AO10" s="17" t="s">
        <v>112</v>
      </c>
      <c r="AP10" s="18" t="s">
        <v>112</v>
      </c>
      <c r="AQ10" s="16">
        <v>1</v>
      </c>
      <c r="AR10" s="17">
        <v>1</v>
      </c>
      <c r="AS10" s="17">
        <v>0</v>
      </c>
      <c r="AT10" s="17">
        <v>1</v>
      </c>
      <c r="AU10" s="17">
        <v>1</v>
      </c>
      <c r="AV10" s="17">
        <v>1</v>
      </c>
      <c r="AW10" s="17">
        <v>1</v>
      </c>
      <c r="AX10" s="17">
        <v>0</v>
      </c>
      <c r="AY10" s="17">
        <v>1</v>
      </c>
      <c r="AZ10" s="17">
        <v>0</v>
      </c>
      <c r="BA10" s="17">
        <v>0</v>
      </c>
      <c r="BB10" s="17">
        <v>1</v>
      </c>
      <c r="BC10" s="17">
        <v>1</v>
      </c>
      <c r="BD10" s="17">
        <v>1</v>
      </c>
      <c r="BE10" s="17">
        <v>1</v>
      </c>
      <c r="BF10" s="17">
        <v>0</v>
      </c>
      <c r="BG10" s="18">
        <f t="shared" si="0"/>
        <v>11</v>
      </c>
    </row>
    <row r="11" spans="1:59" ht="30" customHeight="1">
      <c r="B11" s="70" t="s">
        <v>125</v>
      </c>
      <c r="C11" s="4" t="s">
        <v>126</v>
      </c>
      <c r="D11" s="22" t="s">
        <v>127</v>
      </c>
      <c r="E11" s="16" t="s">
        <v>112</v>
      </c>
      <c r="F11" s="17" t="s">
        <v>113</v>
      </c>
      <c r="G11" s="17" t="s">
        <v>113</v>
      </c>
      <c r="H11" s="18" t="s">
        <v>113</v>
      </c>
      <c r="I11" s="16" t="s">
        <v>112</v>
      </c>
      <c r="J11" s="17" t="s">
        <v>112</v>
      </c>
      <c r="K11" s="17" t="s">
        <v>112</v>
      </c>
      <c r="L11" s="17" t="s">
        <v>113</v>
      </c>
      <c r="M11" s="17" t="s">
        <v>113</v>
      </c>
      <c r="N11" s="17" t="s">
        <v>113</v>
      </c>
      <c r="O11" s="17" t="s">
        <v>113</v>
      </c>
      <c r="P11" s="17" t="s">
        <v>113</v>
      </c>
      <c r="Q11" s="17" t="s">
        <v>113</v>
      </c>
      <c r="R11" s="17" t="s">
        <v>113</v>
      </c>
      <c r="S11" s="18" t="s">
        <v>113</v>
      </c>
      <c r="T11" s="16" t="s">
        <v>112</v>
      </c>
      <c r="U11" s="17" t="s">
        <v>112</v>
      </c>
      <c r="V11" s="17" t="s">
        <v>112</v>
      </c>
      <c r="W11" s="17" t="s">
        <v>112</v>
      </c>
      <c r="X11" s="17" t="s">
        <v>112</v>
      </c>
      <c r="Y11" s="17" t="s">
        <v>112</v>
      </c>
      <c r="Z11" s="17" t="s">
        <v>113</v>
      </c>
      <c r="AA11" s="17" t="s">
        <v>113</v>
      </c>
      <c r="AB11" s="17" t="s">
        <v>112</v>
      </c>
      <c r="AC11" s="17" t="s">
        <v>112</v>
      </c>
      <c r="AD11" s="17" t="s">
        <v>113</v>
      </c>
      <c r="AE11" s="17" t="s">
        <v>113</v>
      </c>
      <c r="AF11" s="17" t="s">
        <v>113</v>
      </c>
      <c r="AG11" s="17" t="s">
        <v>112</v>
      </c>
      <c r="AH11" s="18" t="s">
        <v>113</v>
      </c>
      <c r="AI11" s="39" t="s">
        <v>114</v>
      </c>
      <c r="AJ11" s="41" t="s">
        <v>128</v>
      </c>
      <c r="AK11" s="16" t="s">
        <v>112</v>
      </c>
      <c r="AL11" s="17" t="s">
        <v>113</v>
      </c>
      <c r="AM11" s="17" t="s">
        <v>112</v>
      </c>
      <c r="AN11" s="17" t="s">
        <v>113</v>
      </c>
      <c r="AO11" s="17" t="s">
        <v>112</v>
      </c>
      <c r="AP11" s="18" t="s">
        <v>112</v>
      </c>
      <c r="AQ11" s="16">
        <v>1</v>
      </c>
      <c r="AR11" s="17">
        <v>1</v>
      </c>
      <c r="AS11" s="17">
        <v>0</v>
      </c>
      <c r="AT11" s="17">
        <v>1</v>
      </c>
      <c r="AU11" s="17">
        <v>1</v>
      </c>
      <c r="AV11" s="17">
        <v>1</v>
      </c>
      <c r="AW11" s="17">
        <v>1</v>
      </c>
      <c r="AX11" s="17">
        <v>0</v>
      </c>
      <c r="AY11" s="17">
        <v>1</v>
      </c>
      <c r="AZ11" s="17">
        <v>0</v>
      </c>
      <c r="BA11" s="17">
        <v>0</v>
      </c>
      <c r="BB11" s="17">
        <v>1</v>
      </c>
      <c r="BC11" s="17">
        <v>1</v>
      </c>
      <c r="BD11" s="17">
        <v>1</v>
      </c>
      <c r="BE11" s="17">
        <v>1</v>
      </c>
      <c r="BF11" s="17">
        <v>0</v>
      </c>
      <c r="BG11" s="18">
        <f t="shared" si="0"/>
        <v>11</v>
      </c>
    </row>
    <row r="12" spans="1:59" ht="30" customHeight="1">
      <c r="B12" s="70" t="s">
        <v>129</v>
      </c>
      <c r="C12" s="4" t="s">
        <v>130</v>
      </c>
      <c r="D12" s="22" t="s">
        <v>131</v>
      </c>
      <c r="E12" s="16" t="s">
        <v>112</v>
      </c>
      <c r="F12" s="17" t="s">
        <v>113</v>
      </c>
      <c r="G12" s="25" t="s">
        <v>113</v>
      </c>
      <c r="H12" s="18" t="s">
        <v>113</v>
      </c>
      <c r="I12" s="16" t="s">
        <v>112</v>
      </c>
      <c r="J12" s="17" t="s">
        <v>112</v>
      </c>
      <c r="K12" s="17" t="s">
        <v>112</v>
      </c>
      <c r="L12" s="17" t="s">
        <v>113</v>
      </c>
      <c r="M12" s="17" t="s">
        <v>113</v>
      </c>
      <c r="N12" s="17" t="s">
        <v>113</v>
      </c>
      <c r="O12" s="17" t="s">
        <v>113</v>
      </c>
      <c r="P12" s="17" t="s">
        <v>113</v>
      </c>
      <c r="Q12" s="17" t="s">
        <v>113</v>
      </c>
      <c r="R12" s="17" t="s">
        <v>113</v>
      </c>
      <c r="S12" s="18" t="s">
        <v>113</v>
      </c>
      <c r="T12" s="16" t="s">
        <v>112</v>
      </c>
      <c r="U12" s="17" t="s">
        <v>112</v>
      </c>
      <c r="V12" s="17" t="s">
        <v>112</v>
      </c>
      <c r="W12" s="17" t="s">
        <v>112</v>
      </c>
      <c r="X12" s="17" t="s">
        <v>112</v>
      </c>
      <c r="Y12" s="17" t="s">
        <v>112</v>
      </c>
      <c r="Z12" s="17" t="s">
        <v>113</v>
      </c>
      <c r="AA12" s="17" t="s">
        <v>112</v>
      </c>
      <c r="AB12" s="29" t="s">
        <v>113</v>
      </c>
      <c r="AC12" s="17" t="s">
        <v>112</v>
      </c>
      <c r="AD12" s="17" t="s">
        <v>113</v>
      </c>
      <c r="AE12" s="17" t="s">
        <v>113</v>
      </c>
      <c r="AF12" s="17" t="s">
        <v>113</v>
      </c>
      <c r="AG12" s="17" t="s">
        <v>112</v>
      </c>
      <c r="AH12" s="18" t="s">
        <v>113</v>
      </c>
      <c r="AI12" s="39" t="s">
        <v>114</v>
      </c>
      <c r="AJ12" s="41" t="s">
        <v>132</v>
      </c>
      <c r="AK12" s="16" t="s">
        <v>113</v>
      </c>
      <c r="AL12" s="17" t="s">
        <v>112</v>
      </c>
      <c r="AM12" s="17" t="s">
        <v>112</v>
      </c>
      <c r="AN12" s="17" t="s">
        <v>113</v>
      </c>
      <c r="AO12" s="17" t="s">
        <v>112</v>
      </c>
      <c r="AP12" s="18" t="s">
        <v>112</v>
      </c>
      <c r="AQ12" s="16">
        <v>1</v>
      </c>
      <c r="AR12" s="17">
        <v>1</v>
      </c>
      <c r="AS12" s="17">
        <v>0</v>
      </c>
      <c r="AT12" s="17">
        <v>1</v>
      </c>
      <c r="AU12" s="17">
        <v>1</v>
      </c>
      <c r="AV12" s="17">
        <v>1</v>
      </c>
      <c r="AW12" s="17">
        <v>0</v>
      </c>
      <c r="AX12" s="17">
        <v>0</v>
      </c>
      <c r="AY12" s="17">
        <v>0</v>
      </c>
      <c r="AZ12" s="17">
        <v>0</v>
      </c>
      <c r="BA12" s="17">
        <v>0</v>
      </c>
      <c r="BB12" s="17">
        <v>0</v>
      </c>
      <c r="BC12" s="17">
        <v>1</v>
      </c>
      <c r="BD12" s="17">
        <v>1</v>
      </c>
      <c r="BE12" s="17">
        <v>0</v>
      </c>
      <c r="BF12" s="17">
        <v>1</v>
      </c>
      <c r="BG12" s="18">
        <f t="shared" si="0"/>
        <v>8</v>
      </c>
    </row>
    <row r="13" spans="1:59" ht="30" customHeight="1">
      <c r="B13" s="70" t="s">
        <v>133</v>
      </c>
      <c r="C13" s="4" t="s">
        <v>134</v>
      </c>
      <c r="D13" s="22" t="s">
        <v>135</v>
      </c>
      <c r="E13" s="16" t="s">
        <v>113</v>
      </c>
      <c r="F13" s="17" t="s">
        <v>113</v>
      </c>
      <c r="G13" s="17" t="s">
        <v>113</v>
      </c>
      <c r="H13" s="18" t="s">
        <v>113</v>
      </c>
      <c r="I13" s="16" t="s">
        <v>112</v>
      </c>
      <c r="J13" s="17" t="s">
        <v>113</v>
      </c>
      <c r="K13" s="17" t="s">
        <v>112</v>
      </c>
      <c r="L13" s="17" t="s">
        <v>113</v>
      </c>
      <c r="M13" s="17" t="s">
        <v>112</v>
      </c>
      <c r="N13" s="17" t="s">
        <v>113</v>
      </c>
      <c r="O13" s="17" t="s">
        <v>113</v>
      </c>
      <c r="P13" s="17" t="s">
        <v>113</v>
      </c>
      <c r="Q13" s="17" t="s">
        <v>113</v>
      </c>
      <c r="R13" s="17" t="s">
        <v>113</v>
      </c>
      <c r="S13" s="18" t="s">
        <v>113</v>
      </c>
      <c r="T13" s="16" t="s">
        <v>112</v>
      </c>
      <c r="U13" s="17" t="s">
        <v>112</v>
      </c>
      <c r="V13" s="17" t="s">
        <v>112</v>
      </c>
      <c r="W13" s="17" t="s">
        <v>112</v>
      </c>
      <c r="X13" s="17" t="s">
        <v>112</v>
      </c>
      <c r="Y13" s="17" t="s">
        <v>112</v>
      </c>
      <c r="Z13" s="17" t="s">
        <v>112</v>
      </c>
      <c r="AA13" s="17" t="s">
        <v>112</v>
      </c>
      <c r="AB13" s="17" t="s">
        <v>112</v>
      </c>
      <c r="AC13" s="17" t="s">
        <v>112</v>
      </c>
      <c r="AD13" s="17" t="s">
        <v>113</v>
      </c>
      <c r="AE13" s="17" t="s">
        <v>112</v>
      </c>
      <c r="AF13" s="17" t="s">
        <v>112</v>
      </c>
      <c r="AG13" s="29" t="s">
        <v>113</v>
      </c>
      <c r="AH13" s="18" t="s">
        <v>113</v>
      </c>
      <c r="AI13" s="39" t="s">
        <v>114</v>
      </c>
      <c r="AJ13" s="41" t="s">
        <v>115</v>
      </c>
      <c r="AK13" s="16" t="s">
        <v>113</v>
      </c>
      <c r="AL13" s="17" t="s">
        <v>112</v>
      </c>
      <c r="AM13" s="17" t="s">
        <v>113</v>
      </c>
      <c r="AN13" s="17" t="s">
        <v>112</v>
      </c>
      <c r="AO13" s="17" t="s">
        <v>112</v>
      </c>
      <c r="AP13" s="18" t="s">
        <v>112</v>
      </c>
      <c r="AQ13" s="16">
        <v>0</v>
      </c>
      <c r="AR13" s="17">
        <v>1</v>
      </c>
      <c r="AS13" s="17">
        <v>1</v>
      </c>
      <c r="AT13" s="17">
        <v>0</v>
      </c>
      <c r="AU13" s="17">
        <v>0</v>
      </c>
      <c r="AV13" s="17">
        <v>0</v>
      </c>
      <c r="AW13" s="17">
        <v>0</v>
      </c>
      <c r="AX13" s="17">
        <v>0</v>
      </c>
      <c r="AY13" s="17">
        <v>0</v>
      </c>
      <c r="AZ13" s="17">
        <v>0</v>
      </c>
      <c r="BA13" s="17">
        <v>0</v>
      </c>
      <c r="BB13" s="17">
        <v>0</v>
      </c>
      <c r="BC13" s="17">
        <v>0</v>
      </c>
      <c r="BD13" s="17">
        <v>0</v>
      </c>
      <c r="BE13" s="17">
        <v>0</v>
      </c>
      <c r="BF13" s="17">
        <v>0</v>
      </c>
      <c r="BG13" s="18">
        <f t="shared" si="0"/>
        <v>2</v>
      </c>
    </row>
    <row r="14" spans="1:59" ht="30" customHeight="1">
      <c r="B14" s="70" t="s">
        <v>136</v>
      </c>
      <c r="C14" s="4" t="s">
        <v>137</v>
      </c>
      <c r="D14" s="22" t="s">
        <v>138</v>
      </c>
      <c r="E14" s="16" t="s">
        <v>112</v>
      </c>
      <c r="F14" s="17" t="s">
        <v>113</v>
      </c>
      <c r="G14" s="17" t="s">
        <v>113</v>
      </c>
      <c r="H14" s="18" t="s">
        <v>113</v>
      </c>
      <c r="I14" s="16" t="s">
        <v>112</v>
      </c>
      <c r="J14" s="17" t="s">
        <v>112</v>
      </c>
      <c r="K14" s="17" t="s">
        <v>112</v>
      </c>
      <c r="L14" s="17" t="s">
        <v>113</v>
      </c>
      <c r="M14" s="17" t="s">
        <v>113</v>
      </c>
      <c r="N14" s="17" t="s">
        <v>112</v>
      </c>
      <c r="O14" s="17" t="s">
        <v>112</v>
      </c>
      <c r="P14" s="17" t="s">
        <v>113</v>
      </c>
      <c r="Q14" s="17" t="s">
        <v>113</v>
      </c>
      <c r="R14" s="17" t="s">
        <v>113</v>
      </c>
      <c r="S14" s="18" t="s">
        <v>113</v>
      </c>
      <c r="T14" s="16" t="s">
        <v>112</v>
      </c>
      <c r="U14" s="17" t="s">
        <v>112</v>
      </c>
      <c r="V14" s="17" t="s">
        <v>112</v>
      </c>
      <c r="W14" s="17" t="s">
        <v>112</v>
      </c>
      <c r="X14" s="17" t="s">
        <v>112</v>
      </c>
      <c r="Y14" s="17" t="s">
        <v>112</v>
      </c>
      <c r="Z14" s="17" t="s">
        <v>113</v>
      </c>
      <c r="AA14" s="17" t="s">
        <v>112</v>
      </c>
      <c r="AB14" s="17" t="s">
        <v>112</v>
      </c>
      <c r="AC14" s="17" t="s">
        <v>112</v>
      </c>
      <c r="AD14" s="17" t="s">
        <v>113</v>
      </c>
      <c r="AE14" s="17" t="s">
        <v>112</v>
      </c>
      <c r="AF14" s="17" t="s">
        <v>112</v>
      </c>
      <c r="AG14" s="17" t="s">
        <v>113</v>
      </c>
      <c r="AH14" s="18" t="s">
        <v>113</v>
      </c>
      <c r="AI14" s="39" t="s">
        <v>114</v>
      </c>
      <c r="AJ14" s="41" t="s">
        <v>115</v>
      </c>
      <c r="AK14" s="16" t="s">
        <v>113</v>
      </c>
      <c r="AL14" s="17" t="s">
        <v>112</v>
      </c>
      <c r="AM14" s="17" t="s">
        <v>113</v>
      </c>
      <c r="AN14" s="17" t="s">
        <v>112</v>
      </c>
      <c r="AO14" s="17" t="s">
        <v>112</v>
      </c>
      <c r="AP14" s="18" t="s">
        <v>112</v>
      </c>
      <c r="AQ14" s="16">
        <v>0</v>
      </c>
      <c r="AR14" s="17">
        <v>1</v>
      </c>
      <c r="AS14" s="17">
        <v>0</v>
      </c>
      <c r="AT14" s="17">
        <v>0</v>
      </c>
      <c r="AU14" s="17">
        <v>1</v>
      </c>
      <c r="AV14" s="17">
        <v>0</v>
      </c>
      <c r="AW14" s="17">
        <v>0</v>
      </c>
      <c r="AX14" s="17">
        <v>0</v>
      </c>
      <c r="AY14" s="17">
        <v>0</v>
      </c>
      <c r="AZ14" s="17">
        <v>0</v>
      </c>
      <c r="BA14" s="17">
        <v>0</v>
      </c>
      <c r="BB14" s="17">
        <v>0</v>
      </c>
      <c r="BC14" s="17">
        <v>1</v>
      </c>
      <c r="BD14" s="17">
        <v>0</v>
      </c>
      <c r="BE14" s="17">
        <v>0</v>
      </c>
      <c r="BF14" s="17">
        <v>0</v>
      </c>
      <c r="BG14" s="18">
        <f t="shared" si="0"/>
        <v>3</v>
      </c>
    </row>
    <row r="15" spans="1:59" ht="30" customHeight="1">
      <c r="B15" s="70" t="s">
        <v>139</v>
      </c>
      <c r="C15" s="4" t="s">
        <v>140</v>
      </c>
      <c r="D15" s="22" t="s">
        <v>141</v>
      </c>
      <c r="E15" s="16" t="s">
        <v>112</v>
      </c>
      <c r="F15" s="28" t="s">
        <v>112</v>
      </c>
      <c r="G15" s="25" t="s">
        <v>113</v>
      </c>
      <c r="H15" s="18" t="s">
        <v>113</v>
      </c>
      <c r="I15" s="16" t="s">
        <v>112</v>
      </c>
      <c r="J15" s="17" t="s">
        <v>112</v>
      </c>
      <c r="K15" s="17" t="s">
        <v>112</v>
      </c>
      <c r="L15" s="17" t="s">
        <v>113</v>
      </c>
      <c r="M15" s="17" t="s">
        <v>112</v>
      </c>
      <c r="N15" s="17" t="s">
        <v>113</v>
      </c>
      <c r="O15" s="17" t="s">
        <v>112</v>
      </c>
      <c r="P15" s="17" t="s">
        <v>113</v>
      </c>
      <c r="Q15" s="17" t="s">
        <v>113</v>
      </c>
      <c r="R15" s="17" t="s">
        <v>113</v>
      </c>
      <c r="S15" s="18" t="s">
        <v>113</v>
      </c>
      <c r="T15" s="16" t="s">
        <v>112</v>
      </c>
      <c r="U15" s="17" t="s">
        <v>112</v>
      </c>
      <c r="V15" s="17" t="s">
        <v>112</v>
      </c>
      <c r="W15" s="17" t="s">
        <v>112</v>
      </c>
      <c r="X15" s="17" t="s">
        <v>112</v>
      </c>
      <c r="Y15" s="17" t="s">
        <v>113</v>
      </c>
      <c r="Z15" s="17" t="s">
        <v>113</v>
      </c>
      <c r="AA15" s="17" t="s">
        <v>112</v>
      </c>
      <c r="AB15" s="17" t="s">
        <v>112</v>
      </c>
      <c r="AC15" s="17" t="s">
        <v>113</v>
      </c>
      <c r="AD15" s="17" t="s">
        <v>113</v>
      </c>
      <c r="AE15" s="17" t="s">
        <v>112</v>
      </c>
      <c r="AF15" s="17" t="s">
        <v>112</v>
      </c>
      <c r="AG15" s="17" t="s">
        <v>112</v>
      </c>
      <c r="AH15" s="18" t="s">
        <v>113</v>
      </c>
      <c r="AI15" s="39" t="s">
        <v>114</v>
      </c>
      <c r="AJ15" s="41" t="s">
        <v>142</v>
      </c>
      <c r="AK15" s="16" t="s">
        <v>113</v>
      </c>
      <c r="AL15" s="17" t="s">
        <v>112</v>
      </c>
      <c r="AM15" s="17" t="s">
        <v>112</v>
      </c>
      <c r="AN15" s="17" t="s">
        <v>113</v>
      </c>
      <c r="AO15" s="17" t="s">
        <v>112</v>
      </c>
      <c r="AP15" s="18" t="s">
        <v>112</v>
      </c>
      <c r="AQ15" s="16">
        <v>0</v>
      </c>
      <c r="AR15" s="17">
        <v>1</v>
      </c>
      <c r="AS15" s="17">
        <v>1</v>
      </c>
      <c r="AT15" s="17">
        <v>0</v>
      </c>
      <c r="AU15" s="17">
        <v>1</v>
      </c>
      <c r="AV15" s="17">
        <v>1</v>
      </c>
      <c r="AW15" s="17">
        <v>0</v>
      </c>
      <c r="AX15" s="17">
        <v>0</v>
      </c>
      <c r="AY15" s="17">
        <v>0</v>
      </c>
      <c r="AZ15" s="17">
        <v>0</v>
      </c>
      <c r="BA15" s="17">
        <v>0</v>
      </c>
      <c r="BB15" s="17">
        <v>0</v>
      </c>
      <c r="BC15" s="17">
        <v>1</v>
      </c>
      <c r="BD15" s="17">
        <v>1</v>
      </c>
      <c r="BE15" s="17">
        <v>0</v>
      </c>
      <c r="BF15" s="17">
        <v>1</v>
      </c>
      <c r="BG15" s="18">
        <f t="shared" si="0"/>
        <v>7</v>
      </c>
    </row>
    <row r="16" spans="1:59" ht="30" customHeight="1">
      <c r="B16" s="70" t="s">
        <v>143</v>
      </c>
      <c r="C16" s="4" t="s">
        <v>144</v>
      </c>
      <c r="D16" s="22" t="s">
        <v>145</v>
      </c>
      <c r="E16" s="16" t="s">
        <v>113</v>
      </c>
      <c r="F16" s="17" t="s">
        <v>113</v>
      </c>
      <c r="G16" s="25" t="s">
        <v>113</v>
      </c>
      <c r="H16" s="18" t="s">
        <v>113</v>
      </c>
      <c r="I16" s="16" t="s">
        <v>113</v>
      </c>
      <c r="J16" s="17" t="s">
        <v>113</v>
      </c>
      <c r="K16" s="17" t="s">
        <v>112</v>
      </c>
      <c r="L16" s="17" t="s">
        <v>113</v>
      </c>
      <c r="M16" s="17" t="s">
        <v>113</v>
      </c>
      <c r="N16" s="17" t="s">
        <v>112</v>
      </c>
      <c r="O16" s="17" t="s">
        <v>113</v>
      </c>
      <c r="P16" s="17" t="s">
        <v>113</v>
      </c>
      <c r="Q16" s="17" t="s">
        <v>113</v>
      </c>
      <c r="R16" s="17" t="s">
        <v>113</v>
      </c>
      <c r="S16" s="18" t="s">
        <v>113</v>
      </c>
      <c r="T16" s="16" t="s">
        <v>112</v>
      </c>
      <c r="U16" s="17" t="s">
        <v>112</v>
      </c>
      <c r="V16" s="17" t="s">
        <v>112</v>
      </c>
      <c r="W16" s="17" t="s">
        <v>112</v>
      </c>
      <c r="X16" s="17" t="s">
        <v>112</v>
      </c>
      <c r="Y16" s="17" t="s">
        <v>113</v>
      </c>
      <c r="Z16" s="17" t="s">
        <v>112</v>
      </c>
      <c r="AA16" s="17" t="s">
        <v>112</v>
      </c>
      <c r="AB16" s="17" t="s">
        <v>112</v>
      </c>
      <c r="AC16" s="17" t="s">
        <v>112</v>
      </c>
      <c r="AD16" s="17" t="s">
        <v>113</v>
      </c>
      <c r="AE16" s="17" t="s">
        <v>112</v>
      </c>
      <c r="AF16" s="17" t="s">
        <v>112</v>
      </c>
      <c r="AG16" s="17" t="s">
        <v>112</v>
      </c>
      <c r="AH16" s="18" t="s">
        <v>113</v>
      </c>
      <c r="AI16" s="39" t="s">
        <v>146</v>
      </c>
      <c r="AJ16" s="41" t="s">
        <v>115</v>
      </c>
      <c r="AK16" s="16" t="s">
        <v>113</v>
      </c>
      <c r="AL16" s="17" t="s">
        <v>112</v>
      </c>
      <c r="AM16" s="17" t="s">
        <v>112</v>
      </c>
      <c r="AN16" s="17" t="s">
        <v>112</v>
      </c>
      <c r="AO16" s="17" t="s">
        <v>112</v>
      </c>
      <c r="AP16" s="18" t="s">
        <v>112</v>
      </c>
      <c r="AQ16" s="16">
        <v>0</v>
      </c>
      <c r="AR16" s="17">
        <v>1</v>
      </c>
      <c r="AS16" s="17">
        <v>1</v>
      </c>
      <c r="AT16" s="17">
        <v>0</v>
      </c>
      <c r="AU16" s="17">
        <v>0</v>
      </c>
      <c r="AV16" s="17">
        <v>0</v>
      </c>
      <c r="AW16" s="17">
        <v>0</v>
      </c>
      <c r="AX16" s="17">
        <v>0</v>
      </c>
      <c r="AY16" s="17">
        <v>0</v>
      </c>
      <c r="AZ16" s="17">
        <v>0</v>
      </c>
      <c r="BA16" s="17">
        <v>0</v>
      </c>
      <c r="BB16" s="17">
        <v>0</v>
      </c>
      <c r="BC16" s="17">
        <v>1</v>
      </c>
      <c r="BD16" s="17">
        <v>0</v>
      </c>
      <c r="BE16" s="17">
        <v>0</v>
      </c>
      <c r="BF16" s="17">
        <v>0</v>
      </c>
      <c r="BG16" s="18">
        <f t="shared" si="0"/>
        <v>3</v>
      </c>
    </row>
    <row r="17" spans="2:59" ht="30" customHeight="1">
      <c r="B17" s="70" t="s">
        <v>147</v>
      </c>
      <c r="C17" s="4" t="s">
        <v>148</v>
      </c>
      <c r="D17" s="22" t="s">
        <v>149</v>
      </c>
      <c r="E17" s="16" t="s">
        <v>112</v>
      </c>
      <c r="F17" s="17" t="s">
        <v>113</v>
      </c>
      <c r="G17" s="17" t="s">
        <v>113</v>
      </c>
      <c r="H17" s="18" t="s">
        <v>113</v>
      </c>
      <c r="I17" s="16" t="s">
        <v>112</v>
      </c>
      <c r="J17" s="17" t="s">
        <v>112</v>
      </c>
      <c r="K17" s="17" t="s">
        <v>112</v>
      </c>
      <c r="L17" s="17" t="s">
        <v>113</v>
      </c>
      <c r="M17" s="17" t="s">
        <v>112</v>
      </c>
      <c r="N17" s="17" t="s">
        <v>113</v>
      </c>
      <c r="O17" s="17" t="s">
        <v>113</v>
      </c>
      <c r="P17" s="17" t="s">
        <v>113</v>
      </c>
      <c r="Q17" s="17" t="s">
        <v>113</v>
      </c>
      <c r="R17" s="17" t="s">
        <v>113</v>
      </c>
      <c r="S17" s="18" t="s">
        <v>113</v>
      </c>
      <c r="T17" s="16" t="s">
        <v>112</v>
      </c>
      <c r="U17" s="17" t="s">
        <v>112</v>
      </c>
      <c r="V17" s="17" t="s">
        <v>112</v>
      </c>
      <c r="W17" s="17" t="s">
        <v>112</v>
      </c>
      <c r="X17" s="17" t="s">
        <v>112</v>
      </c>
      <c r="Y17" s="17" t="s">
        <v>112</v>
      </c>
      <c r="Z17" s="17" t="s">
        <v>113</v>
      </c>
      <c r="AA17" s="17" t="s">
        <v>112</v>
      </c>
      <c r="AB17" s="17" t="s">
        <v>112</v>
      </c>
      <c r="AC17" s="17" t="s">
        <v>112</v>
      </c>
      <c r="AD17" s="17" t="s">
        <v>113</v>
      </c>
      <c r="AE17" s="17" t="s">
        <v>112</v>
      </c>
      <c r="AF17" s="17" t="s">
        <v>112</v>
      </c>
      <c r="AG17" s="17" t="s">
        <v>112</v>
      </c>
      <c r="AH17" s="18" t="s">
        <v>113</v>
      </c>
      <c r="AI17" s="39" t="s">
        <v>114</v>
      </c>
      <c r="AJ17" s="41" t="s">
        <v>115</v>
      </c>
      <c r="AK17" s="16" t="s">
        <v>113</v>
      </c>
      <c r="AL17" s="17" t="s">
        <v>112</v>
      </c>
      <c r="AM17" s="17" t="s">
        <v>113</v>
      </c>
      <c r="AN17" s="17" t="s">
        <v>112</v>
      </c>
      <c r="AO17" s="17" t="s">
        <v>112</v>
      </c>
      <c r="AP17" s="18" t="s">
        <v>112</v>
      </c>
      <c r="AQ17" s="16">
        <v>0</v>
      </c>
      <c r="AR17" s="17">
        <v>1</v>
      </c>
      <c r="AS17" s="17">
        <v>0</v>
      </c>
      <c r="AT17" s="17">
        <v>0</v>
      </c>
      <c r="AU17" s="17">
        <v>0</v>
      </c>
      <c r="AV17" s="17">
        <v>0</v>
      </c>
      <c r="AW17" s="17">
        <v>0</v>
      </c>
      <c r="AX17" s="17">
        <v>0</v>
      </c>
      <c r="AY17" s="17">
        <v>0</v>
      </c>
      <c r="AZ17" s="17">
        <v>0</v>
      </c>
      <c r="BA17" s="17">
        <v>0</v>
      </c>
      <c r="BB17" s="17">
        <v>0</v>
      </c>
      <c r="BC17" s="17">
        <v>0</v>
      </c>
      <c r="BD17" s="17">
        <v>0</v>
      </c>
      <c r="BE17" s="17">
        <v>0</v>
      </c>
      <c r="BF17" s="17">
        <v>0</v>
      </c>
      <c r="BG17" s="18">
        <f t="shared" si="0"/>
        <v>1</v>
      </c>
    </row>
    <row r="18" spans="2:59" ht="30" customHeight="1">
      <c r="B18" s="70" t="s">
        <v>150</v>
      </c>
      <c r="C18" s="4" t="s">
        <v>151</v>
      </c>
      <c r="D18" s="22" t="s">
        <v>152</v>
      </c>
      <c r="E18" s="16" t="s">
        <v>112</v>
      </c>
      <c r="F18" s="17" t="s">
        <v>113</v>
      </c>
      <c r="G18" s="17" t="s">
        <v>113</v>
      </c>
      <c r="H18" s="18" t="s">
        <v>113</v>
      </c>
      <c r="I18" s="16" t="s">
        <v>112</v>
      </c>
      <c r="J18" s="17" t="s">
        <v>112</v>
      </c>
      <c r="K18" s="17" t="s">
        <v>112</v>
      </c>
      <c r="L18" s="17" t="s">
        <v>113</v>
      </c>
      <c r="M18" s="17" t="s">
        <v>113</v>
      </c>
      <c r="N18" s="17" t="s">
        <v>112</v>
      </c>
      <c r="O18" s="17" t="s">
        <v>112</v>
      </c>
      <c r="P18" s="17" t="s">
        <v>113</v>
      </c>
      <c r="Q18" s="17" t="s">
        <v>112</v>
      </c>
      <c r="R18" s="17" t="s">
        <v>113</v>
      </c>
      <c r="S18" s="18" t="s">
        <v>113</v>
      </c>
      <c r="T18" s="16" t="s">
        <v>112</v>
      </c>
      <c r="U18" s="17" t="s">
        <v>112</v>
      </c>
      <c r="V18" s="17" t="s">
        <v>112</v>
      </c>
      <c r="W18" s="17" t="s">
        <v>112</v>
      </c>
      <c r="X18" s="17" t="s">
        <v>112</v>
      </c>
      <c r="Y18" s="17" t="s">
        <v>112</v>
      </c>
      <c r="Z18" s="17" t="s">
        <v>113</v>
      </c>
      <c r="AA18" s="17" t="s">
        <v>113</v>
      </c>
      <c r="AB18" s="17" t="s">
        <v>112</v>
      </c>
      <c r="AC18" s="17" t="s">
        <v>112</v>
      </c>
      <c r="AD18" s="17" t="s">
        <v>113</v>
      </c>
      <c r="AE18" s="17" t="s">
        <v>113</v>
      </c>
      <c r="AF18" s="17" t="s">
        <v>112</v>
      </c>
      <c r="AG18" s="17" t="s">
        <v>112</v>
      </c>
      <c r="AH18" s="18" t="s">
        <v>113</v>
      </c>
      <c r="AI18" s="39" t="s">
        <v>114</v>
      </c>
      <c r="AJ18" s="41" t="s">
        <v>146</v>
      </c>
      <c r="AK18" s="16" t="s">
        <v>113</v>
      </c>
      <c r="AL18" s="17" t="s">
        <v>112</v>
      </c>
      <c r="AM18" s="17" t="s">
        <v>112</v>
      </c>
      <c r="AN18" s="17" t="s">
        <v>113</v>
      </c>
      <c r="AO18" s="17" t="s">
        <v>112</v>
      </c>
      <c r="AP18" s="18" t="s">
        <v>112</v>
      </c>
      <c r="AQ18" s="16">
        <v>1</v>
      </c>
      <c r="AR18" s="17">
        <v>1</v>
      </c>
      <c r="AS18" s="17">
        <v>1</v>
      </c>
      <c r="AT18" s="17">
        <v>1</v>
      </c>
      <c r="AU18" s="17">
        <v>1</v>
      </c>
      <c r="AV18" s="17">
        <v>1</v>
      </c>
      <c r="AW18" s="17">
        <v>1</v>
      </c>
      <c r="AX18" s="17">
        <v>0</v>
      </c>
      <c r="AY18" s="17">
        <v>0</v>
      </c>
      <c r="AZ18" s="17">
        <v>0</v>
      </c>
      <c r="BA18" s="17">
        <v>0</v>
      </c>
      <c r="BB18" s="17">
        <v>0</v>
      </c>
      <c r="BC18" s="17">
        <v>1</v>
      </c>
      <c r="BD18" s="17">
        <v>1</v>
      </c>
      <c r="BE18" s="17">
        <v>0</v>
      </c>
      <c r="BF18" s="17">
        <v>1</v>
      </c>
      <c r="BG18" s="18">
        <f t="shared" si="0"/>
        <v>10</v>
      </c>
    </row>
    <row r="19" spans="2:59" ht="30" customHeight="1">
      <c r="B19" s="70" t="s">
        <v>153</v>
      </c>
      <c r="C19" s="4" t="s">
        <v>154</v>
      </c>
      <c r="D19" s="22" t="s">
        <v>155</v>
      </c>
      <c r="E19" s="27" t="s">
        <v>113</v>
      </c>
      <c r="F19" s="28" t="s">
        <v>113</v>
      </c>
      <c r="G19" s="28" t="s">
        <v>113</v>
      </c>
      <c r="H19" s="18" t="s">
        <v>113</v>
      </c>
      <c r="I19" s="16" t="s">
        <v>113</v>
      </c>
      <c r="J19" s="17" t="s">
        <v>113</v>
      </c>
      <c r="K19" s="17" t="s">
        <v>113</v>
      </c>
      <c r="L19" s="17" t="s">
        <v>113</v>
      </c>
      <c r="M19" s="17" t="s">
        <v>113</v>
      </c>
      <c r="N19" s="17" t="s">
        <v>112</v>
      </c>
      <c r="O19" s="17" t="s">
        <v>113</v>
      </c>
      <c r="P19" s="17" t="s">
        <v>113</v>
      </c>
      <c r="Q19" s="17" t="s">
        <v>113</v>
      </c>
      <c r="R19" s="17" t="s">
        <v>113</v>
      </c>
      <c r="S19" s="18" t="s">
        <v>113</v>
      </c>
      <c r="T19" s="16" t="s">
        <v>112</v>
      </c>
      <c r="U19" s="17" t="s">
        <v>112</v>
      </c>
      <c r="V19" s="17" t="s">
        <v>112</v>
      </c>
      <c r="W19" s="17" t="s">
        <v>112</v>
      </c>
      <c r="X19" s="17" t="s">
        <v>112</v>
      </c>
      <c r="Y19" s="17" t="s">
        <v>112</v>
      </c>
      <c r="Z19" s="17" t="s">
        <v>112</v>
      </c>
      <c r="AA19" s="17" t="s">
        <v>112</v>
      </c>
      <c r="AB19" s="17" t="s">
        <v>112</v>
      </c>
      <c r="AC19" s="17" t="s">
        <v>112</v>
      </c>
      <c r="AD19" s="17" t="s">
        <v>113</v>
      </c>
      <c r="AE19" s="17" t="s">
        <v>112</v>
      </c>
      <c r="AF19" s="17" t="s">
        <v>112</v>
      </c>
      <c r="AG19" s="17" t="s">
        <v>112</v>
      </c>
      <c r="AH19" s="18" t="s">
        <v>113</v>
      </c>
      <c r="AI19" s="39" t="s">
        <v>114</v>
      </c>
      <c r="AJ19" s="41" t="s">
        <v>132</v>
      </c>
      <c r="AK19" s="16" t="s">
        <v>113</v>
      </c>
      <c r="AL19" s="17" t="s">
        <v>112</v>
      </c>
      <c r="AM19" s="17" t="s">
        <v>112</v>
      </c>
      <c r="AN19" s="17" t="s">
        <v>112</v>
      </c>
      <c r="AO19" s="17" t="s">
        <v>112</v>
      </c>
      <c r="AP19" s="18" t="s">
        <v>112</v>
      </c>
      <c r="AQ19" s="16">
        <v>0</v>
      </c>
      <c r="AR19" s="17">
        <v>1</v>
      </c>
      <c r="AS19" s="17">
        <v>0</v>
      </c>
      <c r="AT19" s="17">
        <v>0</v>
      </c>
      <c r="AU19" s="17">
        <v>0</v>
      </c>
      <c r="AV19" s="17">
        <v>0</v>
      </c>
      <c r="AW19" s="17">
        <v>0</v>
      </c>
      <c r="AX19" s="17">
        <v>0</v>
      </c>
      <c r="AY19" s="17">
        <v>0</v>
      </c>
      <c r="AZ19" s="17">
        <v>0</v>
      </c>
      <c r="BA19" s="17">
        <v>0</v>
      </c>
      <c r="BB19" s="17">
        <v>0</v>
      </c>
      <c r="BC19" s="17">
        <v>0</v>
      </c>
      <c r="BD19" s="17">
        <v>0</v>
      </c>
      <c r="BE19" s="17">
        <v>0</v>
      </c>
      <c r="BF19" s="17">
        <v>0</v>
      </c>
      <c r="BG19" s="18">
        <f t="shared" si="0"/>
        <v>1</v>
      </c>
    </row>
    <row r="20" spans="2:59" ht="30" customHeight="1">
      <c r="B20" s="70" t="s">
        <v>156</v>
      </c>
      <c r="C20" s="4" t="s">
        <v>157</v>
      </c>
      <c r="D20" s="22" t="s">
        <v>158</v>
      </c>
      <c r="E20" s="27" t="s">
        <v>113</v>
      </c>
      <c r="F20" s="28" t="s">
        <v>113</v>
      </c>
      <c r="G20" s="28" t="s">
        <v>113</v>
      </c>
      <c r="H20" s="18" t="s">
        <v>113</v>
      </c>
      <c r="I20" s="16" t="s">
        <v>113</v>
      </c>
      <c r="J20" s="17" t="s">
        <v>113</v>
      </c>
      <c r="K20" s="17" t="s">
        <v>113</v>
      </c>
      <c r="L20" s="17" t="s">
        <v>113</v>
      </c>
      <c r="M20" s="17" t="s">
        <v>113</v>
      </c>
      <c r="N20" s="17" t="s">
        <v>113</v>
      </c>
      <c r="O20" s="17" t="s">
        <v>113</v>
      </c>
      <c r="P20" s="17" t="s">
        <v>113</v>
      </c>
      <c r="Q20" s="17" t="s">
        <v>113</v>
      </c>
      <c r="R20" s="17" t="s">
        <v>113</v>
      </c>
      <c r="S20" s="18" t="s">
        <v>113</v>
      </c>
      <c r="T20" s="16" t="s">
        <v>113</v>
      </c>
      <c r="U20" s="17" t="s">
        <v>112</v>
      </c>
      <c r="V20" s="17" t="s">
        <v>112</v>
      </c>
      <c r="W20" s="17" t="s">
        <v>112</v>
      </c>
      <c r="X20" s="17" t="s">
        <v>112</v>
      </c>
      <c r="Y20" s="17" t="s">
        <v>112</v>
      </c>
      <c r="Z20" s="17" t="s">
        <v>113</v>
      </c>
      <c r="AA20" s="17" t="s">
        <v>112</v>
      </c>
      <c r="AB20" s="17" t="s">
        <v>112</v>
      </c>
      <c r="AC20" s="17" t="s">
        <v>112</v>
      </c>
      <c r="AD20" s="17" t="s">
        <v>112</v>
      </c>
      <c r="AE20" s="17" t="s">
        <v>113</v>
      </c>
      <c r="AF20" s="17" t="s">
        <v>113</v>
      </c>
      <c r="AG20" s="17" t="s">
        <v>113</v>
      </c>
      <c r="AH20" s="18" t="s">
        <v>113</v>
      </c>
      <c r="AI20" s="39" t="s">
        <v>159</v>
      </c>
      <c r="AJ20" s="41" t="s">
        <v>115</v>
      </c>
      <c r="AK20" s="16" t="s">
        <v>112</v>
      </c>
      <c r="AL20" s="17" t="s">
        <v>112</v>
      </c>
      <c r="AM20" s="17" t="s">
        <v>113</v>
      </c>
      <c r="AN20" s="17" t="s">
        <v>113</v>
      </c>
      <c r="AO20" s="17" t="s">
        <v>112</v>
      </c>
      <c r="AP20" s="18" t="s">
        <v>112</v>
      </c>
      <c r="AQ20" s="16">
        <v>0</v>
      </c>
      <c r="AR20" s="17">
        <v>0</v>
      </c>
      <c r="AS20" s="17">
        <v>0</v>
      </c>
      <c r="AT20" s="17">
        <v>0</v>
      </c>
      <c r="AU20" s="17">
        <v>1</v>
      </c>
      <c r="AV20" s="17">
        <v>0</v>
      </c>
      <c r="AW20" s="17">
        <v>0</v>
      </c>
      <c r="AX20" s="17">
        <v>1</v>
      </c>
      <c r="AY20" s="17">
        <v>0</v>
      </c>
      <c r="AZ20" s="17">
        <v>1</v>
      </c>
      <c r="BA20" s="17">
        <v>0</v>
      </c>
      <c r="BB20" s="17">
        <v>0</v>
      </c>
      <c r="BC20" s="17">
        <v>1</v>
      </c>
      <c r="BD20" s="17">
        <v>0</v>
      </c>
      <c r="BE20" s="17">
        <v>0</v>
      </c>
      <c r="BF20" s="17">
        <v>1</v>
      </c>
      <c r="BG20" s="18">
        <f t="shared" si="0"/>
        <v>5</v>
      </c>
    </row>
    <row r="21" spans="2:59" ht="30" customHeight="1">
      <c r="B21" s="70" t="s">
        <v>160</v>
      </c>
      <c r="C21" s="4" t="s">
        <v>161</v>
      </c>
      <c r="D21" s="22" t="s">
        <v>162</v>
      </c>
      <c r="E21" s="16" t="s">
        <v>113</v>
      </c>
      <c r="F21" s="17" t="s">
        <v>112</v>
      </c>
      <c r="G21" s="17" t="s">
        <v>112</v>
      </c>
      <c r="H21" s="18" t="s">
        <v>113</v>
      </c>
      <c r="I21" s="16" t="s">
        <v>113</v>
      </c>
      <c r="J21" s="17" t="s">
        <v>113</v>
      </c>
      <c r="K21" s="17" t="s">
        <v>112</v>
      </c>
      <c r="L21" s="17" t="s">
        <v>112</v>
      </c>
      <c r="M21" s="17" t="s">
        <v>112</v>
      </c>
      <c r="N21" s="17" t="s">
        <v>112</v>
      </c>
      <c r="O21" s="17" t="s">
        <v>112</v>
      </c>
      <c r="P21" s="17" t="s">
        <v>112</v>
      </c>
      <c r="Q21" s="17" t="s">
        <v>112</v>
      </c>
      <c r="R21" s="17" t="s">
        <v>112</v>
      </c>
      <c r="S21" s="18" t="s">
        <v>113</v>
      </c>
      <c r="T21" s="31" t="s">
        <v>113</v>
      </c>
      <c r="U21" s="17" t="s">
        <v>112</v>
      </c>
      <c r="V21" s="17" t="s">
        <v>113</v>
      </c>
      <c r="W21" s="17" t="s">
        <v>112</v>
      </c>
      <c r="X21" s="17" t="s">
        <v>112</v>
      </c>
      <c r="Y21" s="17" t="s">
        <v>112</v>
      </c>
      <c r="Z21" s="17" t="s">
        <v>113</v>
      </c>
      <c r="AA21" s="17" t="s">
        <v>112</v>
      </c>
      <c r="AB21" s="17" t="s">
        <v>112</v>
      </c>
      <c r="AC21" s="17" t="s">
        <v>112</v>
      </c>
      <c r="AD21" s="17" t="s">
        <v>113</v>
      </c>
      <c r="AE21" s="17" t="s">
        <v>113</v>
      </c>
      <c r="AF21" s="17" t="s">
        <v>113</v>
      </c>
      <c r="AG21" s="17" t="s">
        <v>112</v>
      </c>
      <c r="AH21" s="18" t="s">
        <v>113</v>
      </c>
      <c r="AI21" s="39" t="s">
        <v>146</v>
      </c>
      <c r="AJ21" s="41" t="s">
        <v>128</v>
      </c>
      <c r="AK21" s="16" t="s">
        <v>113</v>
      </c>
      <c r="AL21" s="17" t="s">
        <v>113</v>
      </c>
      <c r="AM21" s="17" t="s">
        <v>112</v>
      </c>
      <c r="AN21" s="17" t="s">
        <v>113</v>
      </c>
      <c r="AO21" s="17" t="s">
        <v>112</v>
      </c>
      <c r="AP21" s="18" t="s">
        <v>112</v>
      </c>
      <c r="AQ21" s="16">
        <v>1</v>
      </c>
      <c r="AR21" s="17">
        <v>1</v>
      </c>
      <c r="AS21" s="17">
        <v>0</v>
      </c>
      <c r="AT21" s="17">
        <v>1</v>
      </c>
      <c r="AU21" s="17">
        <v>1</v>
      </c>
      <c r="AV21" s="17">
        <v>1</v>
      </c>
      <c r="AW21" s="17">
        <v>1</v>
      </c>
      <c r="AX21" s="17">
        <v>1</v>
      </c>
      <c r="AY21" s="17">
        <v>1</v>
      </c>
      <c r="AZ21" s="17">
        <v>1</v>
      </c>
      <c r="BA21" s="17">
        <v>0</v>
      </c>
      <c r="BB21" s="17">
        <v>1</v>
      </c>
      <c r="BC21" s="17">
        <v>0</v>
      </c>
      <c r="BD21" s="17">
        <v>1</v>
      </c>
      <c r="BE21" s="17">
        <v>0</v>
      </c>
      <c r="BF21" s="17">
        <v>1</v>
      </c>
      <c r="BG21" s="18">
        <f t="shared" si="0"/>
        <v>12</v>
      </c>
    </row>
    <row r="22" spans="2:59" ht="30" customHeight="1">
      <c r="B22" s="70" t="s">
        <v>163</v>
      </c>
      <c r="C22" s="4" t="s">
        <v>164</v>
      </c>
      <c r="D22" s="22" t="s">
        <v>165</v>
      </c>
      <c r="E22" s="16" t="s">
        <v>113</v>
      </c>
      <c r="F22" s="17" t="s">
        <v>112</v>
      </c>
      <c r="G22" s="17" t="s">
        <v>112</v>
      </c>
      <c r="H22" s="18" t="s">
        <v>113</v>
      </c>
      <c r="I22" s="16" t="s">
        <v>113</v>
      </c>
      <c r="J22" s="17" t="s">
        <v>113</v>
      </c>
      <c r="K22" s="17" t="s">
        <v>112</v>
      </c>
      <c r="L22" s="17" t="s">
        <v>112</v>
      </c>
      <c r="M22" s="17" t="s">
        <v>112</v>
      </c>
      <c r="N22" s="17" t="s">
        <v>112</v>
      </c>
      <c r="O22" s="17" t="s">
        <v>112</v>
      </c>
      <c r="P22" s="17" t="s">
        <v>112</v>
      </c>
      <c r="Q22" s="17" t="s">
        <v>112</v>
      </c>
      <c r="R22" s="17" t="s">
        <v>112</v>
      </c>
      <c r="S22" s="18" t="s">
        <v>113</v>
      </c>
      <c r="T22" s="16" t="s">
        <v>113</v>
      </c>
      <c r="U22" s="17" t="s">
        <v>112</v>
      </c>
      <c r="V22" s="17" t="s">
        <v>113</v>
      </c>
      <c r="W22" s="17" t="s">
        <v>112</v>
      </c>
      <c r="X22" s="17" t="s">
        <v>112</v>
      </c>
      <c r="Y22" s="17" t="s">
        <v>112</v>
      </c>
      <c r="Z22" s="17" t="s">
        <v>113</v>
      </c>
      <c r="AA22" s="17" t="s">
        <v>112</v>
      </c>
      <c r="AB22" s="17" t="s">
        <v>112</v>
      </c>
      <c r="AC22" s="17" t="s">
        <v>112</v>
      </c>
      <c r="AD22" s="17" t="s">
        <v>113</v>
      </c>
      <c r="AE22" s="17" t="s">
        <v>113</v>
      </c>
      <c r="AF22" s="17" t="s">
        <v>113</v>
      </c>
      <c r="AG22" s="17" t="s">
        <v>112</v>
      </c>
      <c r="AH22" s="18" t="s">
        <v>113</v>
      </c>
      <c r="AI22" s="39" t="s">
        <v>146</v>
      </c>
      <c r="AJ22" s="41" t="s">
        <v>128</v>
      </c>
      <c r="AK22" s="16" t="s">
        <v>113</v>
      </c>
      <c r="AL22" s="17" t="s">
        <v>113</v>
      </c>
      <c r="AM22" s="17" t="s">
        <v>112</v>
      </c>
      <c r="AN22" s="17" t="s">
        <v>113</v>
      </c>
      <c r="AO22" s="17" t="s">
        <v>112</v>
      </c>
      <c r="AP22" s="18" t="s">
        <v>112</v>
      </c>
      <c r="AQ22" s="16">
        <v>1</v>
      </c>
      <c r="AR22" s="17">
        <v>1</v>
      </c>
      <c r="AS22" s="17">
        <v>1</v>
      </c>
      <c r="AT22" s="17">
        <v>1</v>
      </c>
      <c r="AU22" s="17">
        <v>1</v>
      </c>
      <c r="AV22" s="17">
        <v>1</v>
      </c>
      <c r="AW22" s="17">
        <v>1</v>
      </c>
      <c r="AX22" s="17">
        <v>1</v>
      </c>
      <c r="AY22" s="17">
        <v>1</v>
      </c>
      <c r="AZ22" s="17">
        <v>1</v>
      </c>
      <c r="BA22" s="17">
        <v>0</v>
      </c>
      <c r="BB22" s="17">
        <v>1</v>
      </c>
      <c r="BC22" s="17">
        <v>0</v>
      </c>
      <c r="BD22" s="17">
        <v>1</v>
      </c>
      <c r="BE22" s="17">
        <v>0</v>
      </c>
      <c r="BF22" s="17">
        <v>1</v>
      </c>
      <c r="BG22" s="18">
        <f t="shared" si="0"/>
        <v>13</v>
      </c>
    </row>
    <row r="23" spans="2:59" ht="30" customHeight="1">
      <c r="B23" s="70" t="s">
        <v>166</v>
      </c>
      <c r="C23" s="4" t="s">
        <v>167</v>
      </c>
      <c r="D23" s="22" t="s">
        <v>168</v>
      </c>
      <c r="E23" s="16" t="s">
        <v>113</v>
      </c>
      <c r="F23" s="17" t="s">
        <v>113</v>
      </c>
      <c r="G23" s="17" t="s">
        <v>112</v>
      </c>
      <c r="H23" s="18" t="s">
        <v>113</v>
      </c>
      <c r="I23" s="16" t="s">
        <v>112</v>
      </c>
      <c r="J23" s="17" t="s">
        <v>113</v>
      </c>
      <c r="K23" s="17" t="s">
        <v>112</v>
      </c>
      <c r="L23" s="17" t="s">
        <v>113</v>
      </c>
      <c r="M23" s="17" t="s">
        <v>113</v>
      </c>
      <c r="N23" s="17" t="s">
        <v>112</v>
      </c>
      <c r="O23" s="17" t="s">
        <v>112</v>
      </c>
      <c r="P23" s="17" t="s">
        <v>113</v>
      </c>
      <c r="Q23" s="17" t="s">
        <v>113</v>
      </c>
      <c r="R23" s="17" t="s">
        <v>112</v>
      </c>
      <c r="S23" s="18" t="s">
        <v>113</v>
      </c>
      <c r="T23" s="16" t="s">
        <v>112</v>
      </c>
      <c r="U23" s="17" t="s">
        <v>113</v>
      </c>
      <c r="V23" s="17" t="s">
        <v>113</v>
      </c>
      <c r="W23" s="29" t="s">
        <v>113</v>
      </c>
      <c r="X23" s="17" t="s">
        <v>112</v>
      </c>
      <c r="Y23" s="17" t="s">
        <v>112</v>
      </c>
      <c r="Z23" s="17" t="s">
        <v>113</v>
      </c>
      <c r="AA23" s="17" t="s">
        <v>112</v>
      </c>
      <c r="AB23" s="17" t="s">
        <v>112</v>
      </c>
      <c r="AC23" s="17" t="s">
        <v>112</v>
      </c>
      <c r="AD23" s="17" t="s">
        <v>112</v>
      </c>
      <c r="AE23" s="17" t="s">
        <v>113</v>
      </c>
      <c r="AF23" s="17" t="s">
        <v>112</v>
      </c>
      <c r="AG23" s="17" t="s">
        <v>112</v>
      </c>
      <c r="AH23" s="18" t="s">
        <v>113</v>
      </c>
      <c r="AI23" s="39" t="s">
        <v>146</v>
      </c>
      <c r="AJ23" s="41" t="s">
        <v>128</v>
      </c>
      <c r="AK23" s="16" t="s">
        <v>112</v>
      </c>
      <c r="AL23" s="17" t="s">
        <v>113</v>
      </c>
      <c r="AM23" s="17" t="s">
        <v>112</v>
      </c>
      <c r="AN23" s="17" t="s">
        <v>113</v>
      </c>
      <c r="AO23" s="17" t="s">
        <v>112</v>
      </c>
      <c r="AP23" s="18" t="s">
        <v>112</v>
      </c>
      <c r="AQ23" s="16">
        <v>1</v>
      </c>
      <c r="AR23" s="17">
        <v>0</v>
      </c>
      <c r="AS23" s="17">
        <v>0</v>
      </c>
      <c r="AT23" s="17">
        <v>1</v>
      </c>
      <c r="AU23" s="17">
        <v>1</v>
      </c>
      <c r="AV23" s="17">
        <v>1</v>
      </c>
      <c r="AW23" s="17">
        <v>1</v>
      </c>
      <c r="AX23" s="17">
        <v>1</v>
      </c>
      <c r="AY23" s="17">
        <v>1</v>
      </c>
      <c r="AZ23" s="17">
        <v>1</v>
      </c>
      <c r="BA23" s="17">
        <v>0</v>
      </c>
      <c r="BB23" s="17">
        <v>1</v>
      </c>
      <c r="BC23" s="17">
        <v>1</v>
      </c>
      <c r="BD23" s="17">
        <v>1</v>
      </c>
      <c r="BE23" s="17">
        <v>1</v>
      </c>
      <c r="BF23" s="17">
        <v>0</v>
      </c>
      <c r="BG23" s="18">
        <f t="shared" si="0"/>
        <v>12</v>
      </c>
    </row>
    <row r="24" spans="2:59" ht="30" customHeight="1">
      <c r="B24" s="70" t="s">
        <v>169</v>
      </c>
      <c r="C24" s="4" t="s">
        <v>170</v>
      </c>
      <c r="D24" s="22" t="s">
        <v>171</v>
      </c>
      <c r="E24" s="16" t="s">
        <v>113</v>
      </c>
      <c r="F24" s="17" t="s">
        <v>113</v>
      </c>
      <c r="G24" s="17" t="s">
        <v>112</v>
      </c>
      <c r="H24" s="18" t="s">
        <v>113</v>
      </c>
      <c r="I24" s="16" t="s">
        <v>113</v>
      </c>
      <c r="J24" s="17" t="s">
        <v>113</v>
      </c>
      <c r="K24" s="17" t="s">
        <v>112</v>
      </c>
      <c r="L24" s="17" t="s">
        <v>113</v>
      </c>
      <c r="M24" s="17" t="s">
        <v>113</v>
      </c>
      <c r="N24" s="17" t="s">
        <v>112</v>
      </c>
      <c r="O24" s="17" t="s">
        <v>112</v>
      </c>
      <c r="P24" s="17" t="s">
        <v>113</v>
      </c>
      <c r="Q24" s="17" t="s">
        <v>113</v>
      </c>
      <c r="R24" s="17" t="s">
        <v>112</v>
      </c>
      <c r="S24" s="18" t="s">
        <v>113</v>
      </c>
      <c r="T24" s="16" t="s">
        <v>112</v>
      </c>
      <c r="U24" s="17" t="s">
        <v>113</v>
      </c>
      <c r="V24" s="17" t="s">
        <v>113</v>
      </c>
      <c r="W24" s="17" t="s">
        <v>113</v>
      </c>
      <c r="X24" s="17" t="s">
        <v>112</v>
      </c>
      <c r="Y24" s="17" t="s">
        <v>112</v>
      </c>
      <c r="Z24" s="17" t="s">
        <v>113</v>
      </c>
      <c r="AA24" s="17" t="s">
        <v>112</v>
      </c>
      <c r="AB24" s="17" t="s">
        <v>112</v>
      </c>
      <c r="AC24" s="17" t="s">
        <v>112</v>
      </c>
      <c r="AD24" s="17" t="s">
        <v>112</v>
      </c>
      <c r="AE24" s="17" t="s">
        <v>113</v>
      </c>
      <c r="AF24" s="17" t="s">
        <v>112</v>
      </c>
      <c r="AG24" s="17" t="s">
        <v>112</v>
      </c>
      <c r="AH24" s="18" t="s">
        <v>113</v>
      </c>
      <c r="AI24" s="39" t="s">
        <v>114</v>
      </c>
      <c r="AJ24" s="41" t="s">
        <v>128</v>
      </c>
      <c r="AK24" s="16" t="s">
        <v>112</v>
      </c>
      <c r="AL24" s="17" t="s">
        <v>113</v>
      </c>
      <c r="AM24" s="17" t="s">
        <v>112</v>
      </c>
      <c r="AN24" s="17" t="s">
        <v>113</v>
      </c>
      <c r="AO24" s="17" t="s">
        <v>112</v>
      </c>
      <c r="AP24" s="18" t="s">
        <v>112</v>
      </c>
      <c r="AQ24" s="16">
        <v>1</v>
      </c>
      <c r="AR24" s="17">
        <v>0</v>
      </c>
      <c r="AS24" s="17">
        <v>0</v>
      </c>
      <c r="AT24" s="17">
        <v>1</v>
      </c>
      <c r="AU24" s="17">
        <v>1</v>
      </c>
      <c r="AV24" s="17">
        <v>1</v>
      </c>
      <c r="AW24" s="17">
        <v>1</v>
      </c>
      <c r="AX24" s="17">
        <v>0</v>
      </c>
      <c r="AY24" s="17">
        <v>1</v>
      </c>
      <c r="AZ24" s="17">
        <v>1</v>
      </c>
      <c r="BA24" s="17">
        <v>0</v>
      </c>
      <c r="BB24" s="17">
        <v>1</v>
      </c>
      <c r="BC24" s="17">
        <v>1</v>
      </c>
      <c r="BD24" s="17">
        <v>1</v>
      </c>
      <c r="BE24" s="17">
        <v>1</v>
      </c>
      <c r="BF24" s="17">
        <v>0</v>
      </c>
      <c r="BG24" s="18">
        <f t="shared" si="0"/>
        <v>11</v>
      </c>
    </row>
    <row r="25" spans="2:59" ht="30" customHeight="1">
      <c r="B25" s="70" t="s">
        <v>172</v>
      </c>
      <c r="C25" s="4" t="s">
        <v>173</v>
      </c>
      <c r="D25" s="22" t="s">
        <v>174</v>
      </c>
      <c r="E25" s="16" t="s">
        <v>113</v>
      </c>
      <c r="F25" s="17" t="s">
        <v>112</v>
      </c>
      <c r="G25" s="17" t="s">
        <v>113</v>
      </c>
      <c r="H25" s="18" t="s">
        <v>113</v>
      </c>
      <c r="I25" s="16" t="s">
        <v>113</v>
      </c>
      <c r="J25" s="17" t="s">
        <v>113</v>
      </c>
      <c r="K25" s="17" t="s">
        <v>112</v>
      </c>
      <c r="L25" s="17" t="s">
        <v>113</v>
      </c>
      <c r="M25" s="17" t="s">
        <v>113</v>
      </c>
      <c r="N25" s="17" t="s">
        <v>112</v>
      </c>
      <c r="O25" s="17" t="s">
        <v>112</v>
      </c>
      <c r="P25" s="17" t="s">
        <v>113</v>
      </c>
      <c r="Q25" s="17" t="s">
        <v>113</v>
      </c>
      <c r="R25" s="17" t="s">
        <v>112</v>
      </c>
      <c r="S25" s="18" t="s">
        <v>113</v>
      </c>
      <c r="T25" s="16" t="s">
        <v>112</v>
      </c>
      <c r="U25" s="17" t="s">
        <v>113</v>
      </c>
      <c r="V25" s="17" t="s">
        <v>112</v>
      </c>
      <c r="W25" s="17" t="s">
        <v>113</v>
      </c>
      <c r="X25" s="17" t="s">
        <v>112</v>
      </c>
      <c r="Y25" s="17" t="s">
        <v>113</v>
      </c>
      <c r="Z25" s="17" t="s">
        <v>112</v>
      </c>
      <c r="AA25" s="17" t="s">
        <v>112</v>
      </c>
      <c r="AB25" s="17" t="s">
        <v>112</v>
      </c>
      <c r="AC25" s="17" t="s">
        <v>112</v>
      </c>
      <c r="AD25" s="17" t="s">
        <v>112</v>
      </c>
      <c r="AE25" s="17" t="s">
        <v>113</v>
      </c>
      <c r="AF25" s="17" t="s">
        <v>112</v>
      </c>
      <c r="AG25" s="17" t="s">
        <v>112</v>
      </c>
      <c r="AH25" s="18" t="s">
        <v>113</v>
      </c>
      <c r="AI25" s="39" t="s">
        <v>114</v>
      </c>
      <c r="AJ25" s="41" t="s">
        <v>128</v>
      </c>
      <c r="AK25" s="16" t="s">
        <v>112</v>
      </c>
      <c r="AL25" s="17" t="s">
        <v>112</v>
      </c>
      <c r="AM25" s="17" t="s">
        <v>112</v>
      </c>
      <c r="AN25" s="17" t="s">
        <v>113</v>
      </c>
      <c r="AO25" s="17" t="s">
        <v>112</v>
      </c>
      <c r="AP25" s="18" t="s">
        <v>112</v>
      </c>
      <c r="AQ25" s="16">
        <v>0</v>
      </c>
      <c r="AR25" s="17">
        <v>0</v>
      </c>
      <c r="AS25" s="17">
        <v>0</v>
      </c>
      <c r="AT25" s="17">
        <v>1</v>
      </c>
      <c r="AU25" s="17">
        <v>1</v>
      </c>
      <c r="AV25" s="17">
        <v>1</v>
      </c>
      <c r="AW25" s="17">
        <v>1</v>
      </c>
      <c r="AX25" s="17">
        <v>0</v>
      </c>
      <c r="AY25" s="17">
        <v>1</v>
      </c>
      <c r="AZ25" s="17">
        <v>1</v>
      </c>
      <c r="BA25" s="17">
        <v>0</v>
      </c>
      <c r="BB25" s="17">
        <v>1</v>
      </c>
      <c r="BC25" s="17">
        <v>0</v>
      </c>
      <c r="BD25" s="17">
        <v>1</v>
      </c>
      <c r="BE25" s="17">
        <v>1</v>
      </c>
      <c r="BF25" s="17">
        <v>0</v>
      </c>
      <c r="BG25" s="18">
        <f t="shared" si="0"/>
        <v>9</v>
      </c>
    </row>
    <row r="26" spans="2:59" ht="30" customHeight="1">
      <c r="B26" s="70" t="s">
        <v>175</v>
      </c>
      <c r="C26" s="4" t="s">
        <v>176</v>
      </c>
      <c r="D26" s="22" t="s">
        <v>177</v>
      </c>
      <c r="E26" s="16" t="s">
        <v>113</v>
      </c>
      <c r="F26" s="17" t="s">
        <v>112</v>
      </c>
      <c r="G26" s="17" t="s">
        <v>112</v>
      </c>
      <c r="H26" s="18" t="s">
        <v>113</v>
      </c>
      <c r="I26" s="16" t="s">
        <v>113</v>
      </c>
      <c r="J26" s="17" t="s">
        <v>113</v>
      </c>
      <c r="K26" s="17" t="s">
        <v>112</v>
      </c>
      <c r="L26" s="17" t="s">
        <v>112</v>
      </c>
      <c r="M26" s="17" t="s">
        <v>112</v>
      </c>
      <c r="N26" s="17" t="s">
        <v>112</v>
      </c>
      <c r="O26" s="17" t="s">
        <v>112</v>
      </c>
      <c r="P26" s="17" t="s">
        <v>112</v>
      </c>
      <c r="Q26" s="17" t="s">
        <v>112</v>
      </c>
      <c r="R26" s="17" t="s">
        <v>112</v>
      </c>
      <c r="S26" s="18" t="s">
        <v>113</v>
      </c>
      <c r="T26" s="16" t="s">
        <v>113</v>
      </c>
      <c r="U26" s="17" t="s">
        <v>112</v>
      </c>
      <c r="V26" s="17" t="s">
        <v>113</v>
      </c>
      <c r="W26" s="17" t="s">
        <v>112</v>
      </c>
      <c r="X26" s="17" t="s">
        <v>112</v>
      </c>
      <c r="Y26" s="17" t="s">
        <v>112</v>
      </c>
      <c r="Z26" s="17" t="s">
        <v>112</v>
      </c>
      <c r="AA26" s="17" t="s">
        <v>112</v>
      </c>
      <c r="AB26" s="17" t="s">
        <v>112</v>
      </c>
      <c r="AC26" s="17" t="s">
        <v>112</v>
      </c>
      <c r="AD26" s="17" t="s">
        <v>112</v>
      </c>
      <c r="AE26" s="17" t="s">
        <v>113</v>
      </c>
      <c r="AF26" s="17" t="s">
        <v>112</v>
      </c>
      <c r="AG26" s="17" t="s">
        <v>112</v>
      </c>
      <c r="AH26" s="18" t="s">
        <v>113</v>
      </c>
      <c r="AI26" s="39" t="s">
        <v>159</v>
      </c>
      <c r="AJ26" s="41" t="s">
        <v>115</v>
      </c>
      <c r="AK26" s="16" t="s">
        <v>112</v>
      </c>
      <c r="AL26" s="17" t="s">
        <v>113</v>
      </c>
      <c r="AM26" s="17" t="s">
        <v>112</v>
      </c>
      <c r="AN26" s="17" t="s">
        <v>112</v>
      </c>
      <c r="AO26" s="17" t="s">
        <v>112</v>
      </c>
      <c r="AP26" s="18" t="s">
        <v>113</v>
      </c>
      <c r="AQ26" s="16">
        <v>1</v>
      </c>
      <c r="AR26" s="17">
        <v>1</v>
      </c>
      <c r="AS26" s="17">
        <v>0</v>
      </c>
      <c r="AT26" s="17">
        <v>1</v>
      </c>
      <c r="AU26" s="17">
        <v>1</v>
      </c>
      <c r="AV26" s="17">
        <v>1</v>
      </c>
      <c r="AW26" s="17">
        <v>1</v>
      </c>
      <c r="AX26" s="17">
        <v>1</v>
      </c>
      <c r="AY26" s="17">
        <v>1</v>
      </c>
      <c r="AZ26" s="17">
        <v>1</v>
      </c>
      <c r="BA26" s="17">
        <v>0</v>
      </c>
      <c r="BB26" s="17">
        <v>1</v>
      </c>
      <c r="BC26" s="17">
        <v>0</v>
      </c>
      <c r="BD26" s="17">
        <v>0</v>
      </c>
      <c r="BE26" s="17">
        <v>0</v>
      </c>
      <c r="BF26" s="17">
        <v>0</v>
      </c>
      <c r="BG26" s="18">
        <f t="shared" si="0"/>
        <v>10</v>
      </c>
    </row>
    <row r="27" spans="2:59" ht="30" customHeight="1">
      <c r="B27" s="70" t="s">
        <v>178</v>
      </c>
      <c r="C27" s="4" t="s">
        <v>179</v>
      </c>
      <c r="D27" s="22" t="s">
        <v>180</v>
      </c>
      <c r="E27" s="16" t="s">
        <v>113</v>
      </c>
      <c r="F27" s="17" t="s">
        <v>112</v>
      </c>
      <c r="G27" s="17" t="s">
        <v>112</v>
      </c>
      <c r="H27" s="18" t="s">
        <v>113</v>
      </c>
      <c r="I27" s="16" t="s">
        <v>113</v>
      </c>
      <c r="J27" s="17" t="s">
        <v>113</v>
      </c>
      <c r="K27" s="17" t="s">
        <v>113</v>
      </c>
      <c r="L27" s="17" t="s">
        <v>112</v>
      </c>
      <c r="M27" s="17" t="s">
        <v>112</v>
      </c>
      <c r="N27" s="17" t="s">
        <v>112</v>
      </c>
      <c r="O27" s="17" t="s">
        <v>112</v>
      </c>
      <c r="P27" s="17" t="s">
        <v>112</v>
      </c>
      <c r="Q27" s="17" t="s">
        <v>112</v>
      </c>
      <c r="R27" s="17" t="s">
        <v>113</v>
      </c>
      <c r="S27" s="18" t="s">
        <v>113</v>
      </c>
      <c r="T27" s="16" t="s">
        <v>113</v>
      </c>
      <c r="U27" s="17" t="s">
        <v>112</v>
      </c>
      <c r="V27" s="17" t="s">
        <v>113</v>
      </c>
      <c r="W27" s="17" t="s">
        <v>112</v>
      </c>
      <c r="X27" s="17" t="s">
        <v>112</v>
      </c>
      <c r="Y27" s="17" t="s">
        <v>112</v>
      </c>
      <c r="Z27" s="17" t="s">
        <v>112</v>
      </c>
      <c r="AA27" s="17" t="s">
        <v>112</v>
      </c>
      <c r="AB27" s="17" t="s">
        <v>112</v>
      </c>
      <c r="AC27" s="17" t="s">
        <v>112</v>
      </c>
      <c r="AD27" s="17" t="s">
        <v>112</v>
      </c>
      <c r="AE27" s="17" t="s">
        <v>112</v>
      </c>
      <c r="AF27" s="17" t="s">
        <v>112</v>
      </c>
      <c r="AG27" s="17" t="s">
        <v>112</v>
      </c>
      <c r="AH27" s="18" t="s">
        <v>113</v>
      </c>
      <c r="AI27" s="39" t="s">
        <v>159</v>
      </c>
      <c r="AJ27" s="41" t="s">
        <v>115</v>
      </c>
      <c r="AK27" s="16" t="s">
        <v>112</v>
      </c>
      <c r="AL27" s="17" t="s">
        <v>113</v>
      </c>
      <c r="AM27" s="17" t="s">
        <v>112</v>
      </c>
      <c r="AN27" s="17" t="s">
        <v>112</v>
      </c>
      <c r="AO27" s="17" t="s">
        <v>112</v>
      </c>
      <c r="AP27" s="18" t="s">
        <v>113</v>
      </c>
      <c r="AQ27" s="16">
        <v>0</v>
      </c>
      <c r="AR27" s="17">
        <v>0</v>
      </c>
      <c r="AS27" s="17">
        <v>0</v>
      </c>
      <c r="AT27" s="17">
        <v>1</v>
      </c>
      <c r="AU27" s="17">
        <v>0</v>
      </c>
      <c r="AV27" s="17">
        <v>0</v>
      </c>
      <c r="AW27" s="17">
        <v>1</v>
      </c>
      <c r="AX27" s="17">
        <v>1</v>
      </c>
      <c r="AY27" s="17">
        <v>1</v>
      </c>
      <c r="AZ27" s="17">
        <v>0</v>
      </c>
      <c r="BA27" s="17">
        <v>0</v>
      </c>
      <c r="BB27" s="17">
        <v>0</v>
      </c>
      <c r="BC27" s="17">
        <v>0</v>
      </c>
      <c r="BD27" s="17">
        <v>0</v>
      </c>
      <c r="BE27" s="17">
        <v>0</v>
      </c>
      <c r="BF27" s="17">
        <v>0</v>
      </c>
      <c r="BG27" s="18">
        <f t="shared" si="0"/>
        <v>4</v>
      </c>
    </row>
    <row r="28" spans="2:59" ht="30" customHeight="1">
      <c r="B28" s="70" t="s">
        <v>181</v>
      </c>
      <c r="C28" s="4" t="s">
        <v>182</v>
      </c>
      <c r="D28" s="22" t="s">
        <v>183</v>
      </c>
      <c r="E28" s="16" t="s">
        <v>113</v>
      </c>
      <c r="F28" s="17" t="s">
        <v>112</v>
      </c>
      <c r="G28" s="17" t="s">
        <v>112</v>
      </c>
      <c r="H28" s="18" t="s">
        <v>113</v>
      </c>
      <c r="I28" s="16" t="s">
        <v>113</v>
      </c>
      <c r="J28" s="17" t="s">
        <v>113</v>
      </c>
      <c r="K28" s="17" t="s">
        <v>112</v>
      </c>
      <c r="L28" s="17" t="s">
        <v>112</v>
      </c>
      <c r="M28" s="17" t="s">
        <v>112</v>
      </c>
      <c r="N28" s="17" t="s">
        <v>112</v>
      </c>
      <c r="O28" s="17" t="s">
        <v>112</v>
      </c>
      <c r="P28" s="17" t="s">
        <v>112</v>
      </c>
      <c r="Q28" s="17" t="s">
        <v>112</v>
      </c>
      <c r="R28" s="17" t="s">
        <v>112</v>
      </c>
      <c r="S28" s="18" t="s">
        <v>113</v>
      </c>
      <c r="T28" s="16" t="s">
        <v>112</v>
      </c>
      <c r="U28" s="17" t="s">
        <v>113</v>
      </c>
      <c r="V28" s="17" t="s">
        <v>113</v>
      </c>
      <c r="W28" s="17" t="s">
        <v>112</v>
      </c>
      <c r="X28" s="17" t="s">
        <v>112</v>
      </c>
      <c r="Y28" s="17" t="s">
        <v>112</v>
      </c>
      <c r="Z28" s="17" t="s">
        <v>112</v>
      </c>
      <c r="AA28" s="17" t="s">
        <v>112</v>
      </c>
      <c r="AB28" s="17" t="s">
        <v>112</v>
      </c>
      <c r="AC28" s="17" t="s">
        <v>112</v>
      </c>
      <c r="AD28" s="17" t="s">
        <v>112</v>
      </c>
      <c r="AE28" s="17" t="s">
        <v>112</v>
      </c>
      <c r="AF28" s="17" t="s">
        <v>112</v>
      </c>
      <c r="AG28" s="17" t="s">
        <v>112</v>
      </c>
      <c r="AH28" s="18" t="s">
        <v>113</v>
      </c>
      <c r="AI28" s="39" t="s">
        <v>159</v>
      </c>
      <c r="AJ28" s="41" t="s">
        <v>115</v>
      </c>
      <c r="AK28" s="16" t="s">
        <v>112</v>
      </c>
      <c r="AL28" s="17" t="s">
        <v>113</v>
      </c>
      <c r="AM28" s="17" t="s">
        <v>112</v>
      </c>
      <c r="AN28" s="17" t="s">
        <v>112</v>
      </c>
      <c r="AO28" s="17" t="s">
        <v>112</v>
      </c>
      <c r="AP28" s="18" t="s">
        <v>113</v>
      </c>
      <c r="AQ28" s="16">
        <v>0</v>
      </c>
      <c r="AR28" s="17">
        <v>0</v>
      </c>
      <c r="AS28" s="17">
        <v>0</v>
      </c>
      <c r="AT28" s="17">
        <v>1</v>
      </c>
      <c r="AU28" s="17">
        <v>0</v>
      </c>
      <c r="AV28" s="17">
        <v>0</v>
      </c>
      <c r="AW28" s="17">
        <v>1</v>
      </c>
      <c r="AX28" s="17">
        <v>1</v>
      </c>
      <c r="AY28" s="17">
        <v>1</v>
      </c>
      <c r="AZ28" s="17">
        <v>1</v>
      </c>
      <c r="BA28" s="17">
        <v>1</v>
      </c>
      <c r="BB28" s="17">
        <v>1</v>
      </c>
      <c r="BC28" s="17">
        <v>0</v>
      </c>
      <c r="BD28" s="17">
        <v>0</v>
      </c>
      <c r="BE28" s="17">
        <v>0</v>
      </c>
      <c r="BF28" s="17">
        <v>0</v>
      </c>
      <c r="BG28" s="18">
        <f t="shared" si="0"/>
        <v>7</v>
      </c>
    </row>
    <row r="29" spans="2:59" ht="41.25" customHeight="1">
      <c r="B29" s="70" t="s">
        <v>184</v>
      </c>
      <c r="C29" s="4" t="s">
        <v>185</v>
      </c>
      <c r="D29" s="22" t="s">
        <v>186</v>
      </c>
      <c r="E29" s="16" t="s">
        <v>113</v>
      </c>
      <c r="F29" s="17" t="s">
        <v>112</v>
      </c>
      <c r="G29" s="17" t="s">
        <v>112</v>
      </c>
      <c r="H29" s="18" t="s">
        <v>113</v>
      </c>
      <c r="I29" s="16" t="s">
        <v>113</v>
      </c>
      <c r="J29" s="17" t="s">
        <v>113</v>
      </c>
      <c r="K29" s="17" t="s">
        <v>112</v>
      </c>
      <c r="L29" s="17" t="s">
        <v>112</v>
      </c>
      <c r="M29" s="17" t="s">
        <v>112</v>
      </c>
      <c r="N29" s="17" t="s">
        <v>112</v>
      </c>
      <c r="O29" s="17" t="s">
        <v>112</v>
      </c>
      <c r="P29" s="17" t="s">
        <v>112</v>
      </c>
      <c r="Q29" s="17" t="s">
        <v>112</v>
      </c>
      <c r="R29" s="17" t="s">
        <v>112</v>
      </c>
      <c r="S29" s="18" t="s">
        <v>113</v>
      </c>
      <c r="T29" s="16" t="s">
        <v>112</v>
      </c>
      <c r="U29" s="17" t="s">
        <v>113</v>
      </c>
      <c r="V29" s="17" t="s">
        <v>113</v>
      </c>
      <c r="W29" s="17" t="s">
        <v>112</v>
      </c>
      <c r="X29" s="17" t="s">
        <v>112</v>
      </c>
      <c r="Y29" s="17" t="s">
        <v>112</v>
      </c>
      <c r="Z29" s="17" t="s">
        <v>112</v>
      </c>
      <c r="AA29" s="17" t="s">
        <v>112</v>
      </c>
      <c r="AB29" s="17" t="s">
        <v>112</v>
      </c>
      <c r="AC29" s="17" t="s">
        <v>112</v>
      </c>
      <c r="AD29" s="17" t="s">
        <v>112</v>
      </c>
      <c r="AE29" s="17" t="s">
        <v>112</v>
      </c>
      <c r="AF29" s="17" t="s">
        <v>112</v>
      </c>
      <c r="AG29" s="17" t="s">
        <v>112</v>
      </c>
      <c r="AH29" s="18" t="s">
        <v>113</v>
      </c>
      <c r="AI29" s="39" t="s">
        <v>146</v>
      </c>
      <c r="AJ29" s="41" t="s">
        <v>132</v>
      </c>
      <c r="AK29" s="16" t="s">
        <v>112</v>
      </c>
      <c r="AL29" s="17" t="s">
        <v>113</v>
      </c>
      <c r="AM29" s="17" t="s">
        <v>112</v>
      </c>
      <c r="AN29" s="17" t="s">
        <v>112</v>
      </c>
      <c r="AO29" s="17" t="s">
        <v>112</v>
      </c>
      <c r="AP29" s="18" t="s">
        <v>112</v>
      </c>
      <c r="AQ29" s="16">
        <v>0</v>
      </c>
      <c r="AR29" s="17">
        <v>0</v>
      </c>
      <c r="AS29" s="17">
        <v>0</v>
      </c>
      <c r="AT29" s="17">
        <v>0</v>
      </c>
      <c r="AU29" s="17">
        <v>0</v>
      </c>
      <c r="AV29" s="17">
        <v>1</v>
      </c>
      <c r="AW29" s="17">
        <v>1</v>
      </c>
      <c r="AX29" s="17">
        <v>1</v>
      </c>
      <c r="AY29" s="17">
        <v>1</v>
      </c>
      <c r="AZ29" s="17">
        <v>1</v>
      </c>
      <c r="BA29" s="17">
        <v>1</v>
      </c>
      <c r="BB29" s="17">
        <v>1</v>
      </c>
      <c r="BC29" s="17">
        <v>0</v>
      </c>
      <c r="BD29" s="17">
        <v>0</v>
      </c>
      <c r="BE29" s="17">
        <v>0</v>
      </c>
      <c r="BF29" s="17">
        <v>0</v>
      </c>
      <c r="BG29" s="18">
        <f t="shared" si="0"/>
        <v>7</v>
      </c>
    </row>
    <row r="30" spans="2:59" ht="30" customHeight="1">
      <c r="B30" s="70" t="s">
        <v>187</v>
      </c>
      <c r="C30" s="4" t="s">
        <v>188</v>
      </c>
      <c r="D30" s="22" t="s">
        <v>189</v>
      </c>
      <c r="E30" s="16" t="s">
        <v>113</v>
      </c>
      <c r="F30" s="17" t="s">
        <v>113</v>
      </c>
      <c r="G30" s="17" t="s">
        <v>113</v>
      </c>
      <c r="H30" s="18" t="s">
        <v>113</v>
      </c>
      <c r="I30" s="16" t="s">
        <v>112</v>
      </c>
      <c r="J30" s="17" t="s">
        <v>113</v>
      </c>
      <c r="K30" s="17" t="s">
        <v>112</v>
      </c>
      <c r="L30" s="17" t="s">
        <v>113</v>
      </c>
      <c r="M30" s="17" t="s">
        <v>113</v>
      </c>
      <c r="N30" s="17" t="s">
        <v>113</v>
      </c>
      <c r="O30" s="17" t="s">
        <v>113</v>
      </c>
      <c r="P30" s="17" t="s">
        <v>113</v>
      </c>
      <c r="Q30" s="17" t="s">
        <v>113</v>
      </c>
      <c r="R30" s="17" t="s">
        <v>113</v>
      </c>
      <c r="S30" s="18" t="s">
        <v>113</v>
      </c>
      <c r="T30" s="16" t="s">
        <v>112</v>
      </c>
      <c r="U30" s="17" t="s">
        <v>112</v>
      </c>
      <c r="V30" s="17" t="s">
        <v>112</v>
      </c>
      <c r="W30" s="17" t="s">
        <v>112</v>
      </c>
      <c r="X30" s="17" t="s">
        <v>112</v>
      </c>
      <c r="Y30" s="17" t="s">
        <v>113</v>
      </c>
      <c r="Z30" s="17" t="s">
        <v>112</v>
      </c>
      <c r="AA30" s="17" t="s">
        <v>113</v>
      </c>
      <c r="AB30" s="17" t="s">
        <v>113</v>
      </c>
      <c r="AC30" s="17" t="s">
        <v>112</v>
      </c>
      <c r="AD30" s="17" t="s">
        <v>112</v>
      </c>
      <c r="AE30" s="17" t="s">
        <v>112</v>
      </c>
      <c r="AF30" s="17" t="s">
        <v>112</v>
      </c>
      <c r="AG30" s="17" t="s">
        <v>112</v>
      </c>
      <c r="AH30" s="18" t="s">
        <v>113</v>
      </c>
      <c r="AI30" s="39" t="s">
        <v>146</v>
      </c>
      <c r="AJ30" s="41" t="s">
        <v>115</v>
      </c>
      <c r="AK30" s="16" t="s">
        <v>112</v>
      </c>
      <c r="AL30" s="17" t="s">
        <v>113</v>
      </c>
      <c r="AM30" s="17" t="s">
        <v>112</v>
      </c>
      <c r="AN30" s="17" t="s">
        <v>112</v>
      </c>
      <c r="AO30" s="17" t="s">
        <v>112</v>
      </c>
      <c r="AP30" s="18" t="s">
        <v>112</v>
      </c>
      <c r="AQ30" s="16">
        <v>1</v>
      </c>
      <c r="AR30" s="17">
        <v>0</v>
      </c>
      <c r="AS30" s="17">
        <v>0</v>
      </c>
      <c r="AT30" s="17">
        <v>0</v>
      </c>
      <c r="AU30" s="17">
        <v>0</v>
      </c>
      <c r="AV30" s="17">
        <v>1</v>
      </c>
      <c r="AW30" s="17">
        <v>0</v>
      </c>
      <c r="AX30" s="17">
        <v>0</v>
      </c>
      <c r="AY30" s="17">
        <v>0</v>
      </c>
      <c r="AZ30" s="17">
        <v>0</v>
      </c>
      <c r="BA30" s="17">
        <v>0</v>
      </c>
      <c r="BB30" s="17">
        <v>0</v>
      </c>
      <c r="BC30" s="17">
        <v>1</v>
      </c>
      <c r="BD30" s="17">
        <v>1</v>
      </c>
      <c r="BE30" s="17">
        <v>0</v>
      </c>
      <c r="BF30" s="17">
        <v>1</v>
      </c>
      <c r="BG30" s="18">
        <f t="shared" si="0"/>
        <v>5</v>
      </c>
    </row>
    <row r="31" spans="2:59" ht="30" customHeight="1">
      <c r="B31" s="70" t="s">
        <v>190</v>
      </c>
      <c r="C31" s="4" t="s">
        <v>191</v>
      </c>
      <c r="D31" s="22" t="s">
        <v>192</v>
      </c>
      <c r="E31" s="16" t="s">
        <v>112</v>
      </c>
      <c r="F31" s="17" t="s">
        <v>113</v>
      </c>
      <c r="G31" s="17" t="s">
        <v>113</v>
      </c>
      <c r="H31" s="18" t="s">
        <v>113</v>
      </c>
      <c r="I31" s="16" t="s">
        <v>112</v>
      </c>
      <c r="J31" s="17" t="s">
        <v>112</v>
      </c>
      <c r="K31" s="17" t="s">
        <v>112</v>
      </c>
      <c r="L31" s="17" t="s">
        <v>113</v>
      </c>
      <c r="M31" s="17" t="s">
        <v>113</v>
      </c>
      <c r="N31" s="17" t="s">
        <v>113</v>
      </c>
      <c r="O31" s="17" t="s">
        <v>113</v>
      </c>
      <c r="P31" s="17" t="s">
        <v>113</v>
      </c>
      <c r="Q31" s="17" t="s">
        <v>113</v>
      </c>
      <c r="R31" s="17" t="s">
        <v>113</v>
      </c>
      <c r="S31" s="18" t="s">
        <v>113</v>
      </c>
      <c r="T31" s="16" t="s">
        <v>112</v>
      </c>
      <c r="U31" s="17" t="s">
        <v>112</v>
      </c>
      <c r="V31" s="17" t="s">
        <v>112</v>
      </c>
      <c r="W31" s="17" t="s">
        <v>112</v>
      </c>
      <c r="X31" s="17" t="s">
        <v>112</v>
      </c>
      <c r="Y31" s="17" t="s">
        <v>112</v>
      </c>
      <c r="Z31" s="17" t="s">
        <v>113</v>
      </c>
      <c r="AA31" s="17" t="s">
        <v>113</v>
      </c>
      <c r="AB31" s="17" t="s">
        <v>113</v>
      </c>
      <c r="AC31" s="17" t="s">
        <v>112</v>
      </c>
      <c r="AD31" s="17" t="s">
        <v>112</v>
      </c>
      <c r="AE31" s="17" t="s">
        <v>113</v>
      </c>
      <c r="AF31" s="17" t="s">
        <v>112</v>
      </c>
      <c r="AG31" s="17" t="s">
        <v>112</v>
      </c>
      <c r="AH31" s="18" t="s">
        <v>113</v>
      </c>
      <c r="AI31" s="39" t="s">
        <v>146</v>
      </c>
      <c r="AJ31" s="41" t="s">
        <v>115</v>
      </c>
      <c r="AK31" s="16" t="s">
        <v>112</v>
      </c>
      <c r="AL31" s="17" t="s">
        <v>113</v>
      </c>
      <c r="AM31" s="17" t="s">
        <v>112</v>
      </c>
      <c r="AN31" s="17" t="s">
        <v>112</v>
      </c>
      <c r="AO31" s="17" t="s">
        <v>112</v>
      </c>
      <c r="AP31" s="18" t="s">
        <v>112</v>
      </c>
      <c r="AQ31" s="16">
        <v>1</v>
      </c>
      <c r="AR31" s="17">
        <v>0</v>
      </c>
      <c r="AS31" s="17">
        <v>0</v>
      </c>
      <c r="AT31" s="17">
        <v>1</v>
      </c>
      <c r="AU31" s="17">
        <v>1</v>
      </c>
      <c r="AV31" s="17">
        <v>1</v>
      </c>
      <c r="AW31" s="17">
        <v>0</v>
      </c>
      <c r="AX31" s="17">
        <v>0</v>
      </c>
      <c r="AY31" s="17">
        <v>0</v>
      </c>
      <c r="AZ31" s="17">
        <v>0</v>
      </c>
      <c r="BA31" s="17">
        <v>0</v>
      </c>
      <c r="BB31" s="17">
        <v>0</v>
      </c>
      <c r="BC31" s="17">
        <v>1</v>
      </c>
      <c r="BD31" s="17">
        <v>1</v>
      </c>
      <c r="BE31" s="17">
        <v>0</v>
      </c>
      <c r="BF31" s="17">
        <v>1</v>
      </c>
      <c r="BG31" s="18">
        <f t="shared" si="0"/>
        <v>7</v>
      </c>
    </row>
    <row r="32" spans="2:59" ht="30" customHeight="1">
      <c r="B32" s="70" t="s">
        <v>193</v>
      </c>
      <c r="C32" s="4" t="s">
        <v>194</v>
      </c>
      <c r="D32" s="22" t="s">
        <v>195</v>
      </c>
      <c r="E32" s="16" t="s">
        <v>113</v>
      </c>
      <c r="F32" s="17" t="s">
        <v>112</v>
      </c>
      <c r="G32" s="17" t="s">
        <v>112</v>
      </c>
      <c r="H32" s="18" t="s">
        <v>113</v>
      </c>
      <c r="I32" s="16" t="s">
        <v>113</v>
      </c>
      <c r="J32" s="17" t="s">
        <v>113</v>
      </c>
      <c r="K32" s="17" t="s">
        <v>113</v>
      </c>
      <c r="L32" s="17" t="s">
        <v>112</v>
      </c>
      <c r="M32" s="17" t="s">
        <v>112</v>
      </c>
      <c r="N32" s="17" t="s">
        <v>112</v>
      </c>
      <c r="O32" s="17" t="s">
        <v>112</v>
      </c>
      <c r="P32" s="17" t="s">
        <v>112</v>
      </c>
      <c r="Q32" s="17" t="s">
        <v>112</v>
      </c>
      <c r="R32" s="17" t="s">
        <v>112</v>
      </c>
      <c r="S32" s="18" t="s">
        <v>113</v>
      </c>
      <c r="T32" s="16" t="s">
        <v>112</v>
      </c>
      <c r="U32" s="17" t="s">
        <v>113</v>
      </c>
      <c r="V32" s="17" t="s">
        <v>113</v>
      </c>
      <c r="W32" s="17" t="s">
        <v>112</v>
      </c>
      <c r="X32" s="17" t="s">
        <v>112</v>
      </c>
      <c r="Y32" s="17" t="s">
        <v>112</v>
      </c>
      <c r="Z32" s="17" t="s">
        <v>112</v>
      </c>
      <c r="AA32" s="17" t="s">
        <v>112</v>
      </c>
      <c r="AB32" s="17" t="s">
        <v>112</v>
      </c>
      <c r="AC32" s="17" t="s">
        <v>112</v>
      </c>
      <c r="AD32" s="17" t="s">
        <v>112</v>
      </c>
      <c r="AE32" s="17" t="s">
        <v>112</v>
      </c>
      <c r="AF32" s="17" t="s">
        <v>112</v>
      </c>
      <c r="AG32" s="17" t="s">
        <v>112</v>
      </c>
      <c r="AH32" s="18" t="s">
        <v>113</v>
      </c>
      <c r="AI32" s="39" t="s">
        <v>114</v>
      </c>
      <c r="AJ32" s="41" t="s">
        <v>128</v>
      </c>
      <c r="AK32" s="16" t="s">
        <v>112</v>
      </c>
      <c r="AL32" s="17" t="s">
        <v>113</v>
      </c>
      <c r="AM32" s="17" t="s">
        <v>112</v>
      </c>
      <c r="AN32" s="17" t="s">
        <v>112</v>
      </c>
      <c r="AO32" s="17" t="s">
        <v>112</v>
      </c>
      <c r="AP32" s="18" t="s">
        <v>112</v>
      </c>
      <c r="AQ32" s="16">
        <v>0</v>
      </c>
      <c r="AR32" s="17">
        <v>0</v>
      </c>
      <c r="AS32" s="17">
        <v>0</v>
      </c>
      <c r="AT32" s="17">
        <v>1</v>
      </c>
      <c r="AU32" s="17">
        <v>0</v>
      </c>
      <c r="AV32" s="17">
        <v>1</v>
      </c>
      <c r="AW32" s="17">
        <v>1</v>
      </c>
      <c r="AX32" s="17">
        <v>1</v>
      </c>
      <c r="AY32" s="17">
        <v>1</v>
      </c>
      <c r="AZ32" s="17">
        <v>1</v>
      </c>
      <c r="BA32" s="17">
        <v>1</v>
      </c>
      <c r="BB32" s="17">
        <v>1</v>
      </c>
      <c r="BC32" s="17">
        <v>0</v>
      </c>
      <c r="BD32" s="17">
        <v>0</v>
      </c>
      <c r="BE32" s="17">
        <v>0</v>
      </c>
      <c r="BF32" s="17">
        <v>0</v>
      </c>
      <c r="BG32" s="18">
        <f t="shared" si="0"/>
        <v>8</v>
      </c>
    </row>
    <row r="33" spans="2:59" ht="30" customHeight="1">
      <c r="B33" s="70" t="s">
        <v>196</v>
      </c>
      <c r="C33" s="4" t="s">
        <v>197</v>
      </c>
      <c r="D33" s="22" t="s">
        <v>198</v>
      </c>
      <c r="E33" s="16" t="s">
        <v>113</v>
      </c>
      <c r="F33" s="17" t="s">
        <v>112</v>
      </c>
      <c r="G33" s="17" t="s">
        <v>112</v>
      </c>
      <c r="H33" s="18" t="s">
        <v>113</v>
      </c>
      <c r="I33" s="16" t="s">
        <v>113</v>
      </c>
      <c r="J33" s="17" t="s">
        <v>112</v>
      </c>
      <c r="K33" s="17" t="s">
        <v>112</v>
      </c>
      <c r="L33" s="17" t="s">
        <v>112</v>
      </c>
      <c r="M33" s="17" t="s">
        <v>112</v>
      </c>
      <c r="N33" s="17" t="s">
        <v>112</v>
      </c>
      <c r="O33" s="17" t="s">
        <v>112</v>
      </c>
      <c r="P33" s="17" t="s">
        <v>112</v>
      </c>
      <c r="Q33" s="17" t="s">
        <v>112</v>
      </c>
      <c r="R33" s="17" t="s">
        <v>112</v>
      </c>
      <c r="S33" s="18" t="s">
        <v>113</v>
      </c>
      <c r="T33" s="16" t="s">
        <v>112</v>
      </c>
      <c r="U33" s="17" t="s">
        <v>113</v>
      </c>
      <c r="V33" s="17" t="s">
        <v>113</v>
      </c>
      <c r="W33" s="17" t="s">
        <v>112</v>
      </c>
      <c r="X33" s="17" t="s">
        <v>112</v>
      </c>
      <c r="Y33" s="17" t="s">
        <v>112</v>
      </c>
      <c r="Z33" s="17" t="s">
        <v>112</v>
      </c>
      <c r="AA33" s="17" t="s">
        <v>112</v>
      </c>
      <c r="AB33" s="17" t="s">
        <v>112</v>
      </c>
      <c r="AC33" s="17" t="s">
        <v>112</v>
      </c>
      <c r="AD33" s="17" t="s">
        <v>112</v>
      </c>
      <c r="AE33" s="17" t="s">
        <v>112</v>
      </c>
      <c r="AF33" s="17" t="s">
        <v>112</v>
      </c>
      <c r="AG33" s="17" t="s">
        <v>112</v>
      </c>
      <c r="AH33" s="18" t="s">
        <v>113</v>
      </c>
      <c r="AI33" s="39" t="s">
        <v>114</v>
      </c>
      <c r="AJ33" s="41" t="s">
        <v>128</v>
      </c>
      <c r="AK33" s="16" t="s">
        <v>112</v>
      </c>
      <c r="AL33" s="17" t="s">
        <v>113</v>
      </c>
      <c r="AM33" s="17" t="s">
        <v>112</v>
      </c>
      <c r="AN33" s="17" t="s">
        <v>112</v>
      </c>
      <c r="AO33" s="17" t="s">
        <v>112</v>
      </c>
      <c r="AP33" s="18" t="s">
        <v>112</v>
      </c>
      <c r="AQ33" s="16">
        <v>0</v>
      </c>
      <c r="AR33" s="17">
        <v>0</v>
      </c>
      <c r="AS33" s="17">
        <v>0</v>
      </c>
      <c r="AT33" s="17">
        <v>1</v>
      </c>
      <c r="AU33" s="17">
        <v>0</v>
      </c>
      <c r="AV33" s="17">
        <v>0</v>
      </c>
      <c r="AW33" s="17">
        <v>1</v>
      </c>
      <c r="AX33" s="17">
        <v>1</v>
      </c>
      <c r="AY33" s="17">
        <v>0</v>
      </c>
      <c r="AZ33" s="17">
        <v>1</v>
      </c>
      <c r="BA33" s="17">
        <v>0</v>
      </c>
      <c r="BB33" s="17">
        <v>1</v>
      </c>
      <c r="BC33" s="17">
        <v>0</v>
      </c>
      <c r="BD33" s="17">
        <v>1</v>
      </c>
      <c r="BE33" s="17">
        <v>0</v>
      </c>
      <c r="BF33" s="17">
        <v>0</v>
      </c>
      <c r="BG33" s="18">
        <f t="shared" si="0"/>
        <v>6</v>
      </c>
    </row>
    <row r="34" spans="2:59" ht="30" customHeight="1">
      <c r="B34" s="70" t="s">
        <v>199</v>
      </c>
      <c r="C34" s="4" t="s">
        <v>200</v>
      </c>
      <c r="D34" s="22" t="s">
        <v>201</v>
      </c>
      <c r="E34" s="16" t="s">
        <v>113</v>
      </c>
      <c r="F34" s="17" t="s">
        <v>112</v>
      </c>
      <c r="G34" s="17" t="s">
        <v>112</v>
      </c>
      <c r="H34" s="18" t="s">
        <v>113</v>
      </c>
      <c r="I34" s="16" t="s">
        <v>113</v>
      </c>
      <c r="J34" s="17" t="s">
        <v>113</v>
      </c>
      <c r="K34" s="17" t="s">
        <v>112</v>
      </c>
      <c r="L34" s="17" t="s">
        <v>112</v>
      </c>
      <c r="M34" s="17" t="s">
        <v>112</v>
      </c>
      <c r="N34" s="17" t="s">
        <v>112</v>
      </c>
      <c r="O34" s="17" t="s">
        <v>112</v>
      </c>
      <c r="P34" s="17" t="s">
        <v>112</v>
      </c>
      <c r="Q34" s="17" t="s">
        <v>112</v>
      </c>
      <c r="R34" s="17" t="s">
        <v>112</v>
      </c>
      <c r="S34" s="18" t="s">
        <v>113</v>
      </c>
      <c r="T34" s="16" t="s">
        <v>112</v>
      </c>
      <c r="U34" s="17" t="s">
        <v>113</v>
      </c>
      <c r="V34" s="17" t="s">
        <v>113</v>
      </c>
      <c r="W34" s="17" t="s">
        <v>112</v>
      </c>
      <c r="X34" s="17" t="s">
        <v>112</v>
      </c>
      <c r="Y34" s="17" t="s">
        <v>112</v>
      </c>
      <c r="Z34" s="17" t="s">
        <v>112</v>
      </c>
      <c r="AA34" s="17" t="s">
        <v>112</v>
      </c>
      <c r="AB34" s="17" t="s">
        <v>112</v>
      </c>
      <c r="AC34" s="17" t="s">
        <v>112</v>
      </c>
      <c r="AD34" s="17" t="s">
        <v>112</v>
      </c>
      <c r="AE34" s="17" t="s">
        <v>112</v>
      </c>
      <c r="AF34" s="17" t="s">
        <v>112</v>
      </c>
      <c r="AG34" s="17" t="s">
        <v>112</v>
      </c>
      <c r="AH34" s="18" t="s">
        <v>113</v>
      </c>
      <c r="AI34" s="39" t="s">
        <v>146</v>
      </c>
      <c r="AJ34" s="41" t="s">
        <v>132</v>
      </c>
      <c r="AK34" s="16" t="s">
        <v>112</v>
      </c>
      <c r="AL34" s="17" t="s">
        <v>113</v>
      </c>
      <c r="AM34" s="17" t="s">
        <v>112</v>
      </c>
      <c r="AN34" s="17" t="s">
        <v>112</v>
      </c>
      <c r="AO34" s="17" t="s">
        <v>112</v>
      </c>
      <c r="AP34" s="18" t="s">
        <v>112</v>
      </c>
      <c r="AQ34" s="16">
        <v>0</v>
      </c>
      <c r="AR34" s="17">
        <v>0</v>
      </c>
      <c r="AS34" s="17">
        <v>0</v>
      </c>
      <c r="AT34" s="17">
        <v>0</v>
      </c>
      <c r="AU34" s="17">
        <v>0</v>
      </c>
      <c r="AV34" s="17">
        <v>1</v>
      </c>
      <c r="AW34" s="17">
        <v>1</v>
      </c>
      <c r="AX34" s="17">
        <v>1</v>
      </c>
      <c r="AY34" s="17">
        <v>1</v>
      </c>
      <c r="AZ34" s="17">
        <v>1</v>
      </c>
      <c r="BA34" s="17">
        <v>1</v>
      </c>
      <c r="BB34" s="17">
        <v>1</v>
      </c>
      <c r="BC34" s="17">
        <v>0</v>
      </c>
      <c r="BD34" s="17">
        <v>1</v>
      </c>
      <c r="BE34" s="17">
        <v>0</v>
      </c>
      <c r="BF34" s="17">
        <v>0</v>
      </c>
      <c r="BG34" s="18">
        <f t="shared" si="0"/>
        <v>8</v>
      </c>
    </row>
    <row r="35" spans="2:59" ht="30" customHeight="1">
      <c r="B35" s="70" t="s">
        <v>202</v>
      </c>
      <c r="C35" s="4" t="s">
        <v>203</v>
      </c>
      <c r="D35" s="22" t="s">
        <v>204</v>
      </c>
      <c r="E35" s="16" t="s">
        <v>113</v>
      </c>
      <c r="F35" s="17" t="s">
        <v>112</v>
      </c>
      <c r="G35" s="17" t="s">
        <v>112</v>
      </c>
      <c r="H35" s="18" t="s">
        <v>113</v>
      </c>
      <c r="I35" s="16" t="s">
        <v>113</v>
      </c>
      <c r="J35" s="17" t="s">
        <v>113</v>
      </c>
      <c r="K35" s="17" t="s">
        <v>113</v>
      </c>
      <c r="L35" s="17" t="s">
        <v>112</v>
      </c>
      <c r="M35" s="17" t="s">
        <v>112</v>
      </c>
      <c r="N35" s="17" t="s">
        <v>112</v>
      </c>
      <c r="O35" s="17" t="s">
        <v>112</v>
      </c>
      <c r="P35" s="17" t="s">
        <v>112</v>
      </c>
      <c r="Q35" s="17" t="s">
        <v>112</v>
      </c>
      <c r="R35" s="17" t="s">
        <v>112</v>
      </c>
      <c r="S35" s="18" t="s">
        <v>113</v>
      </c>
      <c r="T35" s="16" t="s">
        <v>112</v>
      </c>
      <c r="U35" s="17" t="s">
        <v>113</v>
      </c>
      <c r="V35" s="17" t="s">
        <v>113</v>
      </c>
      <c r="W35" s="17" t="s">
        <v>112</v>
      </c>
      <c r="X35" s="17" t="s">
        <v>112</v>
      </c>
      <c r="Y35" s="17" t="s">
        <v>112</v>
      </c>
      <c r="Z35" s="17" t="s">
        <v>112</v>
      </c>
      <c r="AA35" s="17" t="s">
        <v>112</v>
      </c>
      <c r="AB35" s="17" t="s">
        <v>112</v>
      </c>
      <c r="AC35" s="17" t="s">
        <v>112</v>
      </c>
      <c r="AD35" s="17" t="s">
        <v>112</v>
      </c>
      <c r="AE35" s="17" t="s">
        <v>112</v>
      </c>
      <c r="AF35" s="17" t="s">
        <v>112</v>
      </c>
      <c r="AG35" s="17" t="s">
        <v>112</v>
      </c>
      <c r="AH35" s="18" t="s">
        <v>113</v>
      </c>
      <c r="AI35" s="39" t="s">
        <v>146</v>
      </c>
      <c r="AJ35" s="41" t="s">
        <v>128</v>
      </c>
      <c r="AK35" s="16" t="s">
        <v>112</v>
      </c>
      <c r="AL35" s="17" t="s">
        <v>113</v>
      </c>
      <c r="AM35" s="17" t="s">
        <v>112</v>
      </c>
      <c r="AN35" s="17" t="s">
        <v>112</v>
      </c>
      <c r="AO35" s="17" t="s">
        <v>112</v>
      </c>
      <c r="AP35" s="18" t="s">
        <v>112</v>
      </c>
      <c r="AQ35" s="16">
        <v>0</v>
      </c>
      <c r="AR35" s="17">
        <v>0</v>
      </c>
      <c r="AS35" s="17">
        <v>0</v>
      </c>
      <c r="AT35" s="17">
        <v>1</v>
      </c>
      <c r="AU35" s="17">
        <v>0</v>
      </c>
      <c r="AV35" s="17">
        <v>1</v>
      </c>
      <c r="AW35" s="17">
        <v>1</v>
      </c>
      <c r="AX35" s="17">
        <v>1</v>
      </c>
      <c r="AY35" s="17">
        <v>1</v>
      </c>
      <c r="AZ35" s="17">
        <v>1</v>
      </c>
      <c r="BA35" s="17">
        <v>1</v>
      </c>
      <c r="BB35" s="17">
        <v>1</v>
      </c>
      <c r="BC35" s="17">
        <v>0</v>
      </c>
      <c r="BD35" s="17">
        <v>0</v>
      </c>
      <c r="BE35" s="17">
        <v>1</v>
      </c>
      <c r="BF35" s="17">
        <v>0</v>
      </c>
      <c r="BG35" s="18">
        <f t="shared" si="0"/>
        <v>9</v>
      </c>
    </row>
    <row r="36" spans="2:59" ht="30" customHeight="1">
      <c r="B36" s="70" t="s">
        <v>205</v>
      </c>
      <c r="C36" s="4" t="s">
        <v>206</v>
      </c>
      <c r="D36" s="22" t="s">
        <v>207</v>
      </c>
      <c r="E36" s="16" t="s">
        <v>113</v>
      </c>
      <c r="F36" s="17" t="s">
        <v>112</v>
      </c>
      <c r="G36" s="17" t="s">
        <v>112</v>
      </c>
      <c r="H36" s="18" t="s">
        <v>113</v>
      </c>
      <c r="I36" s="16" t="s">
        <v>113</v>
      </c>
      <c r="J36" s="17" t="s">
        <v>113</v>
      </c>
      <c r="K36" s="17" t="s">
        <v>112</v>
      </c>
      <c r="L36" s="17" t="s">
        <v>112</v>
      </c>
      <c r="M36" s="17" t="s">
        <v>112</v>
      </c>
      <c r="N36" s="17" t="s">
        <v>112</v>
      </c>
      <c r="O36" s="17" t="s">
        <v>112</v>
      </c>
      <c r="P36" s="17" t="s">
        <v>112</v>
      </c>
      <c r="Q36" s="17" t="s">
        <v>112</v>
      </c>
      <c r="R36" s="17" t="s">
        <v>112</v>
      </c>
      <c r="S36" s="18" t="s">
        <v>113</v>
      </c>
      <c r="T36" s="16" t="s">
        <v>113</v>
      </c>
      <c r="U36" s="17" t="s">
        <v>113</v>
      </c>
      <c r="V36" s="17" t="s">
        <v>113</v>
      </c>
      <c r="W36" s="17" t="s">
        <v>113</v>
      </c>
      <c r="X36" s="17" t="s">
        <v>112</v>
      </c>
      <c r="Y36" s="17" t="s">
        <v>112</v>
      </c>
      <c r="Z36" s="17" t="s">
        <v>112</v>
      </c>
      <c r="AA36" s="17" t="s">
        <v>112</v>
      </c>
      <c r="AB36" s="17" t="s">
        <v>112</v>
      </c>
      <c r="AC36" s="17" t="s">
        <v>112</v>
      </c>
      <c r="AD36" s="17" t="s">
        <v>112</v>
      </c>
      <c r="AE36" s="17" t="s">
        <v>112</v>
      </c>
      <c r="AF36" s="17" t="s">
        <v>112</v>
      </c>
      <c r="AG36" s="17" t="s">
        <v>112</v>
      </c>
      <c r="AH36" s="18" t="s">
        <v>113</v>
      </c>
      <c r="AI36" s="39" t="s">
        <v>114</v>
      </c>
      <c r="AJ36" s="41" t="s">
        <v>128</v>
      </c>
      <c r="AK36" s="16" t="s">
        <v>112</v>
      </c>
      <c r="AL36" s="17" t="s">
        <v>113</v>
      </c>
      <c r="AM36" s="17" t="s">
        <v>112</v>
      </c>
      <c r="AN36" s="17" t="s">
        <v>112</v>
      </c>
      <c r="AO36" s="17" t="s">
        <v>112</v>
      </c>
      <c r="AP36" s="18" t="s">
        <v>112</v>
      </c>
      <c r="AQ36" s="16">
        <v>0</v>
      </c>
      <c r="AR36" s="17">
        <v>0</v>
      </c>
      <c r="AS36" s="17">
        <v>0</v>
      </c>
      <c r="AT36" s="17">
        <v>0</v>
      </c>
      <c r="AU36" s="17">
        <v>0</v>
      </c>
      <c r="AV36" s="17">
        <v>1</v>
      </c>
      <c r="AW36" s="17">
        <v>0</v>
      </c>
      <c r="AX36" s="17">
        <v>1</v>
      </c>
      <c r="AY36" s="17">
        <v>1</v>
      </c>
      <c r="AZ36" s="17">
        <v>1</v>
      </c>
      <c r="BA36" s="17">
        <v>0</v>
      </c>
      <c r="BB36" s="17">
        <v>1</v>
      </c>
      <c r="BC36" s="17">
        <v>0</v>
      </c>
      <c r="BD36" s="17">
        <v>0</v>
      </c>
      <c r="BE36" s="17">
        <v>0</v>
      </c>
      <c r="BF36" s="17">
        <v>0</v>
      </c>
      <c r="BG36" s="18">
        <f t="shared" si="0"/>
        <v>5</v>
      </c>
    </row>
    <row r="37" spans="2:59" ht="41.25" customHeight="1">
      <c r="B37" s="70" t="s">
        <v>208</v>
      </c>
      <c r="C37" s="4" t="s">
        <v>209</v>
      </c>
      <c r="D37" s="22" t="s">
        <v>210</v>
      </c>
      <c r="E37" s="16" t="s">
        <v>112</v>
      </c>
      <c r="F37" s="17" t="s">
        <v>113</v>
      </c>
      <c r="G37" s="17" t="s">
        <v>113</v>
      </c>
      <c r="H37" s="18" t="s">
        <v>113</v>
      </c>
      <c r="I37" s="16" t="s">
        <v>112</v>
      </c>
      <c r="J37" s="17" t="s">
        <v>112</v>
      </c>
      <c r="K37" s="17" t="s">
        <v>112</v>
      </c>
      <c r="L37" s="17" t="s">
        <v>113</v>
      </c>
      <c r="M37" s="17" t="s">
        <v>113</v>
      </c>
      <c r="N37" s="17" t="s">
        <v>113</v>
      </c>
      <c r="O37" s="17" t="s">
        <v>113</v>
      </c>
      <c r="P37" s="17" t="s">
        <v>113</v>
      </c>
      <c r="Q37" s="17" t="s">
        <v>113</v>
      </c>
      <c r="R37" s="17" t="s">
        <v>113</v>
      </c>
      <c r="S37" s="18" t="s">
        <v>113</v>
      </c>
      <c r="T37" s="16" t="s">
        <v>112</v>
      </c>
      <c r="U37" s="17" t="s">
        <v>112</v>
      </c>
      <c r="V37" s="17" t="s">
        <v>112</v>
      </c>
      <c r="W37" s="17" t="s">
        <v>112</v>
      </c>
      <c r="X37" s="17" t="s">
        <v>112</v>
      </c>
      <c r="Y37" s="17" t="s">
        <v>113</v>
      </c>
      <c r="Z37" s="17" t="s">
        <v>112</v>
      </c>
      <c r="AA37" s="17" t="s">
        <v>113</v>
      </c>
      <c r="AB37" s="17" t="s">
        <v>112</v>
      </c>
      <c r="AC37" s="17" t="s">
        <v>112</v>
      </c>
      <c r="AD37" s="17" t="s">
        <v>112</v>
      </c>
      <c r="AE37" s="17" t="s">
        <v>112</v>
      </c>
      <c r="AF37" s="17" t="s">
        <v>112</v>
      </c>
      <c r="AG37" s="17" t="s">
        <v>112</v>
      </c>
      <c r="AH37" s="18" t="s">
        <v>113</v>
      </c>
      <c r="AI37" s="39" t="s">
        <v>114</v>
      </c>
      <c r="AJ37" s="41" t="s">
        <v>128</v>
      </c>
      <c r="AK37" s="16" t="s">
        <v>112</v>
      </c>
      <c r="AL37" s="17" t="s">
        <v>113</v>
      </c>
      <c r="AM37" s="17" t="s">
        <v>112</v>
      </c>
      <c r="AN37" s="17" t="s">
        <v>112</v>
      </c>
      <c r="AO37" s="17" t="s">
        <v>112</v>
      </c>
      <c r="AP37" s="18" t="s">
        <v>112</v>
      </c>
      <c r="AQ37" s="16">
        <v>0</v>
      </c>
      <c r="AR37" s="17">
        <v>0</v>
      </c>
      <c r="AS37" s="17">
        <v>0</v>
      </c>
      <c r="AT37" s="17">
        <v>0</v>
      </c>
      <c r="AU37" s="17">
        <v>0</v>
      </c>
      <c r="AV37" s="17">
        <v>1</v>
      </c>
      <c r="AW37" s="17">
        <v>0</v>
      </c>
      <c r="AX37" s="17">
        <v>0</v>
      </c>
      <c r="AY37" s="17">
        <v>0</v>
      </c>
      <c r="AZ37" s="17">
        <v>0</v>
      </c>
      <c r="BA37" s="17">
        <v>0</v>
      </c>
      <c r="BB37" s="17">
        <v>0</v>
      </c>
      <c r="BC37" s="17">
        <v>1</v>
      </c>
      <c r="BD37" s="17">
        <v>0</v>
      </c>
      <c r="BE37" s="17">
        <v>0</v>
      </c>
      <c r="BF37" s="17">
        <v>0</v>
      </c>
      <c r="BG37" s="18">
        <f t="shared" si="0"/>
        <v>2</v>
      </c>
    </row>
    <row r="38" spans="2:59" ht="30" customHeight="1">
      <c r="B38" s="70" t="s">
        <v>211</v>
      </c>
      <c r="C38" s="4" t="s">
        <v>212</v>
      </c>
      <c r="D38" s="22" t="s">
        <v>213</v>
      </c>
      <c r="E38" s="16" t="s">
        <v>112</v>
      </c>
      <c r="F38" s="17" t="s">
        <v>113</v>
      </c>
      <c r="G38" s="17" t="s">
        <v>113</v>
      </c>
      <c r="H38" s="18" t="s">
        <v>113</v>
      </c>
      <c r="I38" s="16" t="s">
        <v>112</v>
      </c>
      <c r="J38" s="17" t="s">
        <v>112</v>
      </c>
      <c r="K38" s="17" t="s">
        <v>112</v>
      </c>
      <c r="L38" s="17" t="s">
        <v>113</v>
      </c>
      <c r="M38" s="17" t="s">
        <v>113</v>
      </c>
      <c r="N38" s="17" t="s">
        <v>113</v>
      </c>
      <c r="O38" s="17" t="s">
        <v>113</v>
      </c>
      <c r="P38" s="17" t="s">
        <v>113</v>
      </c>
      <c r="Q38" s="17" t="s">
        <v>113</v>
      </c>
      <c r="R38" s="17" t="s">
        <v>113</v>
      </c>
      <c r="S38" s="18" t="s">
        <v>113</v>
      </c>
      <c r="T38" s="16" t="s">
        <v>112</v>
      </c>
      <c r="U38" s="17" t="s">
        <v>112</v>
      </c>
      <c r="V38" s="17" t="s">
        <v>112</v>
      </c>
      <c r="W38" s="17" t="s">
        <v>113</v>
      </c>
      <c r="X38" s="17" t="s">
        <v>112</v>
      </c>
      <c r="Y38" s="17" t="s">
        <v>112</v>
      </c>
      <c r="Z38" s="17" t="s">
        <v>113</v>
      </c>
      <c r="AA38" s="17" t="s">
        <v>113</v>
      </c>
      <c r="AB38" s="17" t="s">
        <v>112</v>
      </c>
      <c r="AC38" s="17" t="s">
        <v>112</v>
      </c>
      <c r="AD38" s="17" t="s">
        <v>112</v>
      </c>
      <c r="AE38" s="17" t="s">
        <v>113</v>
      </c>
      <c r="AF38" s="17" t="s">
        <v>112</v>
      </c>
      <c r="AG38" s="17" t="s">
        <v>112</v>
      </c>
      <c r="AH38" s="18" t="s">
        <v>113</v>
      </c>
      <c r="AI38" s="39" t="s">
        <v>114</v>
      </c>
      <c r="AJ38" s="41" t="s">
        <v>115</v>
      </c>
      <c r="AK38" s="16" t="s">
        <v>112</v>
      </c>
      <c r="AL38" s="17" t="s">
        <v>113</v>
      </c>
      <c r="AM38" s="17" t="s">
        <v>112</v>
      </c>
      <c r="AN38" s="17" t="s">
        <v>113</v>
      </c>
      <c r="AO38" s="17" t="s">
        <v>112</v>
      </c>
      <c r="AP38" s="18" t="s">
        <v>112</v>
      </c>
      <c r="AQ38" s="16">
        <v>1</v>
      </c>
      <c r="AR38" s="17">
        <v>0</v>
      </c>
      <c r="AS38" s="17">
        <v>0</v>
      </c>
      <c r="AT38" s="17">
        <v>1</v>
      </c>
      <c r="AU38" s="17">
        <v>1</v>
      </c>
      <c r="AV38" s="17">
        <v>1</v>
      </c>
      <c r="AW38" s="17">
        <v>0</v>
      </c>
      <c r="AX38" s="17">
        <v>0</v>
      </c>
      <c r="AY38" s="17">
        <v>0</v>
      </c>
      <c r="AZ38" s="17">
        <v>0</v>
      </c>
      <c r="BA38" s="17">
        <v>0</v>
      </c>
      <c r="BB38" s="17">
        <v>0</v>
      </c>
      <c r="BC38" s="17">
        <v>1</v>
      </c>
      <c r="BD38" s="17">
        <v>1</v>
      </c>
      <c r="BE38" s="17">
        <v>1</v>
      </c>
      <c r="BF38" s="17">
        <v>0</v>
      </c>
      <c r="BG38" s="18">
        <f t="shared" si="0"/>
        <v>7</v>
      </c>
    </row>
    <row r="39" spans="2:59" ht="30" customHeight="1">
      <c r="B39" s="70" t="s">
        <v>214</v>
      </c>
      <c r="C39" s="4" t="s">
        <v>215</v>
      </c>
      <c r="D39" s="22" t="s">
        <v>216</v>
      </c>
      <c r="E39" s="16" t="s">
        <v>112</v>
      </c>
      <c r="F39" s="17" t="s">
        <v>113</v>
      </c>
      <c r="G39" s="17" t="s">
        <v>113</v>
      </c>
      <c r="H39" s="18" t="s">
        <v>113</v>
      </c>
      <c r="I39" s="16" t="s">
        <v>112</v>
      </c>
      <c r="J39" s="17" t="s">
        <v>112</v>
      </c>
      <c r="K39" s="17" t="s">
        <v>112</v>
      </c>
      <c r="L39" s="17" t="s">
        <v>112</v>
      </c>
      <c r="M39" s="17" t="s">
        <v>112</v>
      </c>
      <c r="N39" s="17" t="s">
        <v>113</v>
      </c>
      <c r="O39" s="17" t="s">
        <v>113</v>
      </c>
      <c r="P39" s="17" t="s">
        <v>112</v>
      </c>
      <c r="Q39" s="17" t="s">
        <v>113</v>
      </c>
      <c r="R39" s="17" t="s">
        <v>113</v>
      </c>
      <c r="S39" s="18" t="s">
        <v>113</v>
      </c>
      <c r="T39" s="16" t="s">
        <v>112</v>
      </c>
      <c r="U39" s="17" t="s">
        <v>112</v>
      </c>
      <c r="V39" s="17" t="s">
        <v>112</v>
      </c>
      <c r="W39" s="17" t="s">
        <v>112</v>
      </c>
      <c r="X39" s="17" t="s">
        <v>112</v>
      </c>
      <c r="Y39" s="17" t="s">
        <v>112</v>
      </c>
      <c r="Z39" s="17" t="s">
        <v>113</v>
      </c>
      <c r="AA39" s="17" t="s">
        <v>113</v>
      </c>
      <c r="AB39" s="17" t="s">
        <v>112</v>
      </c>
      <c r="AC39" s="17" t="s">
        <v>112</v>
      </c>
      <c r="AD39" s="17" t="s">
        <v>113</v>
      </c>
      <c r="AE39" s="17" t="s">
        <v>112</v>
      </c>
      <c r="AF39" s="17" t="s">
        <v>112</v>
      </c>
      <c r="AG39" s="17" t="s">
        <v>112</v>
      </c>
      <c r="AH39" s="18" t="s">
        <v>113</v>
      </c>
      <c r="AI39" s="39" t="s">
        <v>146</v>
      </c>
      <c r="AJ39" s="41" t="s">
        <v>132</v>
      </c>
      <c r="AK39" s="16" t="s">
        <v>112</v>
      </c>
      <c r="AL39" s="17" t="s">
        <v>113</v>
      </c>
      <c r="AM39" s="17" t="s">
        <v>112</v>
      </c>
      <c r="AN39" s="17" t="s">
        <v>113</v>
      </c>
      <c r="AO39" s="17" t="s">
        <v>112</v>
      </c>
      <c r="AP39" s="18" t="s">
        <v>112</v>
      </c>
      <c r="AQ39" s="16">
        <v>1</v>
      </c>
      <c r="AR39" s="17">
        <v>1</v>
      </c>
      <c r="AS39" s="17">
        <v>0</v>
      </c>
      <c r="AT39" s="17">
        <v>1</v>
      </c>
      <c r="AU39" s="17">
        <v>1</v>
      </c>
      <c r="AV39" s="17">
        <v>1</v>
      </c>
      <c r="AW39" s="17">
        <v>0</v>
      </c>
      <c r="AX39" s="17">
        <v>0</v>
      </c>
      <c r="AY39" s="17">
        <v>0</v>
      </c>
      <c r="AZ39" s="17">
        <v>0</v>
      </c>
      <c r="BA39" s="17">
        <v>0</v>
      </c>
      <c r="BB39" s="17">
        <v>0</v>
      </c>
      <c r="BC39" s="17">
        <v>1</v>
      </c>
      <c r="BD39" s="17">
        <v>1</v>
      </c>
      <c r="BE39" s="17">
        <v>1</v>
      </c>
      <c r="BF39" s="17">
        <v>0</v>
      </c>
      <c r="BG39" s="18">
        <f t="shared" si="0"/>
        <v>8</v>
      </c>
    </row>
    <row r="40" spans="2:59" ht="30" customHeight="1">
      <c r="B40" s="70" t="s">
        <v>217</v>
      </c>
      <c r="C40" s="4" t="s">
        <v>218</v>
      </c>
      <c r="D40" s="22" t="s">
        <v>219</v>
      </c>
      <c r="E40" s="16" t="s">
        <v>112</v>
      </c>
      <c r="F40" s="17" t="s">
        <v>113</v>
      </c>
      <c r="G40" s="17" t="s">
        <v>112</v>
      </c>
      <c r="H40" s="18" t="s">
        <v>113</v>
      </c>
      <c r="I40" s="16" t="s">
        <v>112</v>
      </c>
      <c r="J40" s="17" t="s">
        <v>112</v>
      </c>
      <c r="K40" s="17" t="s">
        <v>112</v>
      </c>
      <c r="L40" s="17" t="s">
        <v>112</v>
      </c>
      <c r="M40" s="17" t="s">
        <v>112</v>
      </c>
      <c r="N40" s="17" t="s">
        <v>113</v>
      </c>
      <c r="O40" s="17" t="s">
        <v>113</v>
      </c>
      <c r="P40" s="17" t="s">
        <v>113</v>
      </c>
      <c r="Q40" s="17" t="s">
        <v>113</v>
      </c>
      <c r="R40" s="17" t="s">
        <v>112</v>
      </c>
      <c r="S40" s="18" t="s">
        <v>113</v>
      </c>
      <c r="T40" s="16" t="s">
        <v>112</v>
      </c>
      <c r="U40" s="17" t="s">
        <v>112</v>
      </c>
      <c r="V40" s="17" t="s">
        <v>112</v>
      </c>
      <c r="W40" s="17" t="s">
        <v>112</v>
      </c>
      <c r="X40" s="17" t="s">
        <v>112</v>
      </c>
      <c r="Y40" s="17" t="s">
        <v>113</v>
      </c>
      <c r="Z40" s="17" t="s">
        <v>112</v>
      </c>
      <c r="AA40" s="17" t="s">
        <v>113</v>
      </c>
      <c r="AB40" s="17" t="s">
        <v>112</v>
      </c>
      <c r="AC40" s="17" t="s">
        <v>112</v>
      </c>
      <c r="AD40" s="17" t="s">
        <v>112</v>
      </c>
      <c r="AE40" s="17" t="s">
        <v>112</v>
      </c>
      <c r="AF40" s="17" t="s">
        <v>112</v>
      </c>
      <c r="AG40" s="17" t="s">
        <v>112</v>
      </c>
      <c r="AH40" s="18" t="s">
        <v>113</v>
      </c>
      <c r="AI40" s="39" t="s">
        <v>146</v>
      </c>
      <c r="AJ40" s="41" t="s">
        <v>128</v>
      </c>
      <c r="AK40" s="16" t="s">
        <v>112</v>
      </c>
      <c r="AL40" s="17" t="s">
        <v>113</v>
      </c>
      <c r="AM40" s="17" t="s">
        <v>112</v>
      </c>
      <c r="AN40" s="17" t="s">
        <v>112</v>
      </c>
      <c r="AO40" s="17" t="s">
        <v>112</v>
      </c>
      <c r="AP40" s="18" t="s">
        <v>112</v>
      </c>
      <c r="AQ40" s="16">
        <v>0</v>
      </c>
      <c r="AR40" s="17">
        <v>0</v>
      </c>
      <c r="AS40" s="17">
        <v>0</v>
      </c>
      <c r="AT40" s="17">
        <v>0</v>
      </c>
      <c r="AU40" s="17">
        <v>0</v>
      </c>
      <c r="AV40" s="17">
        <v>1</v>
      </c>
      <c r="AW40" s="17">
        <v>0</v>
      </c>
      <c r="AX40" s="17">
        <v>0</v>
      </c>
      <c r="AY40" s="17">
        <v>0</v>
      </c>
      <c r="AZ40" s="17">
        <v>0</v>
      </c>
      <c r="BA40" s="17">
        <v>0</v>
      </c>
      <c r="BB40" s="17">
        <v>0</v>
      </c>
      <c r="BC40" s="17">
        <v>1</v>
      </c>
      <c r="BD40" s="17">
        <v>1</v>
      </c>
      <c r="BE40" s="17">
        <v>0</v>
      </c>
      <c r="BF40" s="17">
        <v>0</v>
      </c>
      <c r="BG40" s="18">
        <f t="shared" si="0"/>
        <v>3</v>
      </c>
    </row>
    <row r="41" spans="2:59" ht="30" customHeight="1">
      <c r="B41" s="70" t="s">
        <v>220</v>
      </c>
      <c r="C41" s="4" t="s">
        <v>221</v>
      </c>
      <c r="D41" s="22" t="s">
        <v>222</v>
      </c>
      <c r="E41" s="16" t="s">
        <v>112</v>
      </c>
      <c r="F41" s="17" t="s">
        <v>113</v>
      </c>
      <c r="G41" s="17" t="s">
        <v>113</v>
      </c>
      <c r="H41" s="18" t="s">
        <v>113</v>
      </c>
      <c r="I41" s="16" t="s">
        <v>112</v>
      </c>
      <c r="J41" s="17" t="s">
        <v>112</v>
      </c>
      <c r="K41" s="17" t="s">
        <v>112</v>
      </c>
      <c r="L41" s="17" t="s">
        <v>113</v>
      </c>
      <c r="M41" s="17" t="s">
        <v>113</v>
      </c>
      <c r="N41" s="17" t="s">
        <v>112</v>
      </c>
      <c r="O41" s="17" t="s">
        <v>112</v>
      </c>
      <c r="P41" s="17" t="s">
        <v>113</v>
      </c>
      <c r="Q41" s="17" t="s">
        <v>113</v>
      </c>
      <c r="R41" s="17" t="s">
        <v>113</v>
      </c>
      <c r="S41" s="18" t="s">
        <v>113</v>
      </c>
      <c r="T41" s="16" t="s">
        <v>112</v>
      </c>
      <c r="U41" s="17" t="s">
        <v>112</v>
      </c>
      <c r="V41" s="17" t="s">
        <v>112</v>
      </c>
      <c r="W41" s="17" t="s">
        <v>112</v>
      </c>
      <c r="X41" s="17" t="s">
        <v>112</v>
      </c>
      <c r="Y41" s="17" t="s">
        <v>112</v>
      </c>
      <c r="Z41" s="17" t="s">
        <v>112</v>
      </c>
      <c r="AA41" s="17" t="s">
        <v>112</v>
      </c>
      <c r="AB41" s="17" t="s">
        <v>113</v>
      </c>
      <c r="AC41" s="17" t="s">
        <v>112</v>
      </c>
      <c r="AD41" s="17" t="s">
        <v>112</v>
      </c>
      <c r="AE41" s="17" t="s">
        <v>112</v>
      </c>
      <c r="AF41" s="17" t="s">
        <v>112</v>
      </c>
      <c r="AG41" s="17" t="s">
        <v>112</v>
      </c>
      <c r="AH41" s="18" t="s">
        <v>113</v>
      </c>
      <c r="AI41" s="39" t="s">
        <v>114</v>
      </c>
      <c r="AJ41" s="41" t="s">
        <v>132</v>
      </c>
      <c r="AK41" s="16" t="s">
        <v>112</v>
      </c>
      <c r="AL41" s="17" t="s">
        <v>113</v>
      </c>
      <c r="AM41" s="17" t="s">
        <v>112</v>
      </c>
      <c r="AN41" s="17" t="s">
        <v>112</v>
      </c>
      <c r="AO41" s="17" t="s">
        <v>112</v>
      </c>
      <c r="AP41" s="18" t="s">
        <v>112</v>
      </c>
      <c r="AQ41" s="16">
        <v>0</v>
      </c>
      <c r="AR41" s="17">
        <v>0</v>
      </c>
      <c r="AS41" s="17">
        <v>0</v>
      </c>
      <c r="AT41" s="17">
        <v>0</v>
      </c>
      <c r="AU41" s="17">
        <v>0</v>
      </c>
      <c r="AV41" s="17">
        <v>0</v>
      </c>
      <c r="AW41" s="17">
        <v>0</v>
      </c>
      <c r="AX41" s="17">
        <v>0</v>
      </c>
      <c r="AY41" s="17">
        <v>0</v>
      </c>
      <c r="AZ41" s="17">
        <v>0</v>
      </c>
      <c r="BA41" s="17">
        <v>0</v>
      </c>
      <c r="BB41" s="17">
        <v>0</v>
      </c>
      <c r="BC41" s="17">
        <v>1</v>
      </c>
      <c r="BD41" s="17">
        <v>1</v>
      </c>
      <c r="BE41" s="17">
        <v>0</v>
      </c>
      <c r="BF41" s="17">
        <v>0</v>
      </c>
      <c r="BG41" s="18">
        <f t="shared" si="0"/>
        <v>2</v>
      </c>
    </row>
    <row r="42" spans="2:59" ht="30" customHeight="1">
      <c r="B42" s="70" t="s">
        <v>223</v>
      </c>
      <c r="C42" s="4" t="s">
        <v>224</v>
      </c>
      <c r="D42" s="22" t="s">
        <v>225</v>
      </c>
      <c r="E42" s="16" t="s">
        <v>112</v>
      </c>
      <c r="F42" s="17" t="s">
        <v>113</v>
      </c>
      <c r="G42" s="17" t="s">
        <v>112</v>
      </c>
      <c r="H42" s="18" t="s">
        <v>113</v>
      </c>
      <c r="I42" s="16" t="s">
        <v>112</v>
      </c>
      <c r="J42" s="17" t="s">
        <v>112</v>
      </c>
      <c r="K42" s="17" t="s">
        <v>112</v>
      </c>
      <c r="L42" s="17" t="s">
        <v>113</v>
      </c>
      <c r="M42" s="17" t="s">
        <v>113</v>
      </c>
      <c r="N42" s="17" t="s">
        <v>112</v>
      </c>
      <c r="O42" s="17" t="s">
        <v>112</v>
      </c>
      <c r="P42" s="17" t="s">
        <v>113</v>
      </c>
      <c r="Q42" s="17" t="s">
        <v>113</v>
      </c>
      <c r="R42" s="17" t="s">
        <v>112</v>
      </c>
      <c r="S42" s="18" t="s">
        <v>113</v>
      </c>
      <c r="T42" s="16" t="s">
        <v>112</v>
      </c>
      <c r="U42" s="17" t="s">
        <v>112</v>
      </c>
      <c r="V42" s="17" t="s">
        <v>112</v>
      </c>
      <c r="W42" s="17" t="s">
        <v>112</v>
      </c>
      <c r="X42" s="17" t="s">
        <v>112</v>
      </c>
      <c r="Y42" s="17" t="s">
        <v>113</v>
      </c>
      <c r="Z42" s="17" t="s">
        <v>112</v>
      </c>
      <c r="AA42" s="17" t="s">
        <v>113</v>
      </c>
      <c r="AB42" s="17" t="s">
        <v>113</v>
      </c>
      <c r="AC42" s="17" t="s">
        <v>112</v>
      </c>
      <c r="AD42" s="17" t="s">
        <v>112</v>
      </c>
      <c r="AE42" s="17" t="s">
        <v>112</v>
      </c>
      <c r="AF42" s="17" t="s">
        <v>112</v>
      </c>
      <c r="AG42" s="17" t="s">
        <v>112</v>
      </c>
      <c r="AH42" s="18" t="s">
        <v>113</v>
      </c>
      <c r="AI42" s="39" t="s">
        <v>146</v>
      </c>
      <c r="AJ42" s="41" t="s">
        <v>115</v>
      </c>
      <c r="AK42" s="16" t="s">
        <v>112</v>
      </c>
      <c r="AL42" s="17" t="s">
        <v>113</v>
      </c>
      <c r="AM42" s="17" t="s">
        <v>112</v>
      </c>
      <c r="AN42" s="17" t="s">
        <v>113</v>
      </c>
      <c r="AO42" s="17" t="s">
        <v>112</v>
      </c>
      <c r="AP42" s="18" t="s">
        <v>112</v>
      </c>
      <c r="AQ42" s="16">
        <v>0</v>
      </c>
      <c r="AR42" s="17">
        <v>0</v>
      </c>
      <c r="AS42" s="17">
        <v>0</v>
      </c>
      <c r="AT42" s="17">
        <v>0</v>
      </c>
      <c r="AU42" s="17">
        <v>0</v>
      </c>
      <c r="AV42" s="17">
        <v>1</v>
      </c>
      <c r="AW42" s="17">
        <v>0</v>
      </c>
      <c r="AX42" s="17">
        <v>0</v>
      </c>
      <c r="AY42" s="17">
        <v>0</v>
      </c>
      <c r="AZ42" s="17">
        <v>0</v>
      </c>
      <c r="BA42" s="17">
        <v>0</v>
      </c>
      <c r="BB42" s="17">
        <v>0</v>
      </c>
      <c r="BC42" s="17">
        <v>1</v>
      </c>
      <c r="BD42" s="17">
        <v>1</v>
      </c>
      <c r="BE42" s="17">
        <v>0</v>
      </c>
      <c r="BF42" s="17">
        <v>1</v>
      </c>
      <c r="BG42" s="18">
        <f t="shared" si="0"/>
        <v>4</v>
      </c>
    </row>
    <row r="43" spans="2:59" ht="30" customHeight="1">
      <c r="B43" s="70" t="s">
        <v>226</v>
      </c>
      <c r="C43" s="4" t="s">
        <v>227</v>
      </c>
      <c r="D43" s="22" t="s">
        <v>228</v>
      </c>
      <c r="E43" s="16" t="s">
        <v>112</v>
      </c>
      <c r="F43" s="17" t="s">
        <v>112</v>
      </c>
      <c r="G43" s="17" t="s">
        <v>113</v>
      </c>
      <c r="H43" s="18" t="s">
        <v>113</v>
      </c>
      <c r="I43" s="16" t="s">
        <v>112</v>
      </c>
      <c r="J43" s="17" t="s">
        <v>112</v>
      </c>
      <c r="K43" s="17" t="s">
        <v>112</v>
      </c>
      <c r="L43" s="17" t="s">
        <v>113</v>
      </c>
      <c r="M43" s="17" t="s">
        <v>112</v>
      </c>
      <c r="N43" s="17" t="s">
        <v>112</v>
      </c>
      <c r="O43" s="17" t="s">
        <v>112</v>
      </c>
      <c r="P43" s="17" t="s">
        <v>112</v>
      </c>
      <c r="Q43" s="17" t="s">
        <v>112</v>
      </c>
      <c r="R43" s="17" t="s">
        <v>113</v>
      </c>
      <c r="S43" s="18" t="s">
        <v>113</v>
      </c>
      <c r="T43" s="16" t="s">
        <v>112</v>
      </c>
      <c r="U43" s="17" t="s">
        <v>112</v>
      </c>
      <c r="V43" s="17" t="s">
        <v>112</v>
      </c>
      <c r="W43" s="17" t="s">
        <v>112</v>
      </c>
      <c r="X43" s="17" t="s">
        <v>112</v>
      </c>
      <c r="Y43" s="17" t="s">
        <v>112</v>
      </c>
      <c r="Z43" s="17" t="s">
        <v>113</v>
      </c>
      <c r="AA43" s="17" t="s">
        <v>113</v>
      </c>
      <c r="AB43" s="17" t="s">
        <v>112</v>
      </c>
      <c r="AC43" s="17" t="s">
        <v>112</v>
      </c>
      <c r="AD43" s="17" t="s">
        <v>113</v>
      </c>
      <c r="AE43" s="17" t="s">
        <v>113</v>
      </c>
      <c r="AF43" s="17" t="s">
        <v>112</v>
      </c>
      <c r="AG43" s="17" t="s">
        <v>112</v>
      </c>
      <c r="AH43" s="18" t="s">
        <v>113</v>
      </c>
      <c r="AI43" s="39" t="s">
        <v>146</v>
      </c>
      <c r="AJ43" s="41" t="s">
        <v>146</v>
      </c>
      <c r="AK43" s="16" t="s">
        <v>112</v>
      </c>
      <c r="AL43" s="17" t="s">
        <v>112</v>
      </c>
      <c r="AM43" s="17" t="s">
        <v>112</v>
      </c>
      <c r="AN43" s="17" t="s">
        <v>113</v>
      </c>
      <c r="AO43" s="17" t="s">
        <v>112</v>
      </c>
      <c r="AP43" s="18" t="s">
        <v>112</v>
      </c>
      <c r="AQ43" s="16">
        <v>0</v>
      </c>
      <c r="AR43" s="17">
        <v>1</v>
      </c>
      <c r="AS43" s="17">
        <v>1</v>
      </c>
      <c r="AT43" s="17">
        <v>0</v>
      </c>
      <c r="AU43" s="17">
        <v>1</v>
      </c>
      <c r="AV43" s="17">
        <v>1</v>
      </c>
      <c r="AW43" s="17">
        <v>0</v>
      </c>
      <c r="AX43" s="17">
        <v>0</v>
      </c>
      <c r="AY43" s="17">
        <v>0</v>
      </c>
      <c r="AZ43" s="17">
        <v>0</v>
      </c>
      <c r="BA43" s="17">
        <v>0</v>
      </c>
      <c r="BB43" s="17">
        <v>0</v>
      </c>
      <c r="BC43" s="17">
        <v>0</v>
      </c>
      <c r="BD43" s="17">
        <v>0</v>
      </c>
      <c r="BE43" s="17">
        <v>0</v>
      </c>
      <c r="BF43" s="17">
        <v>1</v>
      </c>
      <c r="BG43" s="18">
        <f t="shared" si="0"/>
        <v>5</v>
      </c>
    </row>
    <row r="44" spans="2:59" ht="30" customHeight="1">
      <c r="B44" s="70" t="s">
        <v>229</v>
      </c>
      <c r="C44" s="4" t="s">
        <v>230</v>
      </c>
      <c r="D44" s="22" t="s">
        <v>231</v>
      </c>
      <c r="E44" s="27" t="s">
        <v>112</v>
      </c>
      <c r="F44" s="25" t="s">
        <v>113</v>
      </c>
      <c r="G44" s="17" t="s">
        <v>113</v>
      </c>
      <c r="H44" s="18" t="s">
        <v>113</v>
      </c>
      <c r="I44" s="16" t="s">
        <v>112</v>
      </c>
      <c r="J44" s="17" t="s">
        <v>112</v>
      </c>
      <c r="K44" s="17" t="s">
        <v>112</v>
      </c>
      <c r="L44" s="17" t="s">
        <v>113</v>
      </c>
      <c r="M44" s="17" t="s">
        <v>113</v>
      </c>
      <c r="N44" s="17" t="s">
        <v>113</v>
      </c>
      <c r="O44" s="17" t="s">
        <v>113</v>
      </c>
      <c r="P44" s="17" t="s">
        <v>113</v>
      </c>
      <c r="Q44" s="17" t="s">
        <v>113</v>
      </c>
      <c r="R44" s="17" t="s">
        <v>113</v>
      </c>
      <c r="S44" s="18" t="s">
        <v>113</v>
      </c>
      <c r="T44" s="16" t="s">
        <v>112</v>
      </c>
      <c r="U44" s="17" t="s">
        <v>112</v>
      </c>
      <c r="V44" s="17" t="s">
        <v>112</v>
      </c>
      <c r="W44" s="17" t="s">
        <v>112</v>
      </c>
      <c r="X44" s="17" t="s">
        <v>112</v>
      </c>
      <c r="Y44" s="17" t="s">
        <v>113</v>
      </c>
      <c r="Z44" s="17" t="s">
        <v>113</v>
      </c>
      <c r="AA44" s="17" t="s">
        <v>112</v>
      </c>
      <c r="AB44" s="17" t="s">
        <v>113</v>
      </c>
      <c r="AC44" s="17" t="s">
        <v>112</v>
      </c>
      <c r="AD44" s="17" t="s">
        <v>112</v>
      </c>
      <c r="AE44" s="17" t="s">
        <v>112</v>
      </c>
      <c r="AF44" s="17" t="s">
        <v>112</v>
      </c>
      <c r="AG44" s="17" t="s">
        <v>112</v>
      </c>
      <c r="AH44" s="18" t="s">
        <v>113</v>
      </c>
      <c r="AI44" s="39" t="s">
        <v>114</v>
      </c>
      <c r="AJ44" s="41" t="s">
        <v>128</v>
      </c>
      <c r="AK44" s="16" t="s">
        <v>112</v>
      </c>
      <c r="AL44" s="17" t="s">
        <v>112</v>
      </c>
      <c r="AM44" s="17" t="s">
        <v>112</v>
      </c>
      <c r="AN44" s="17" t="s">
        <v>112</v>
      </c>
      <c r="AO44" s="17" t="s">
        <v>113</v>
      </c>
      <c r="AP44" s="18" t="s">
        <v>112</v>
      </c>
      <c r="AQ44" s="16">
        <v>0</v>
      </c>
      <c r="AR44" s="17">
        <v>0</v>
      </c>
      <c r="AS44" s="17">
        <v>0</v>
      </c>
      <c r="AT44" s="17">
        <v>0</v>
      </c>
      <c r="AU44" s="17">
        <v>0</v>
      </c>
      <c r="AV44" s="17">
        <v>0</v>
      </c>
      <c r="AW44" s="17">
        <v>0</v>
      </c>
      <c r="AX44" s="17">
        <v>0</v>
      </c>
      <c r="AY44" s="17">
        <v>0</v>
      </c>
      <c r="AZ44" s="17">
        <v>0</v>
      </c>
      <c r="BA44" s="17">
        <v>0</v>
      </c>
      <c r="BB44" s="17">
        <v>0</v>
      </c>
      <c r="BC44" s="17">
        <v>1</v>
      </c>
      <c r="BD44" s="17">
        <v>1</v>
      </c>
      <c r="BE44" s="17">
        <v>0</v>
      </c>
      <c r="BF44" s="17">
        <v>0</v>
      </c>
      <c r="BG44" s="18">
        <f t="shared" si="0"/>
        <v>2</v>
      </c>
    </row>
    <row r="45" spans="2:59" ht="30" customHeight="1">
      <c r="B45" s="70" t="s">
        <v>232</v>
      </c>
      <c r="C45" s="4" t="s">
        <v>233</v>
      </c>
      <c r="D45" s="22" t="s">
        <v>234</v>
      </c>
      <c r="E45" s="16" t="s">
        <v>113</v>
      </c>
      <c r="F45" s="17" t="s">
        <v>113</v>
      </c>
      <c r="G45" s="17" t="s">
        <v>113</v>
      </c>
      <c r="H45" s="18" t="s">
        <v>113</v>
      </c>
      <c r="I45" s="16" t="s">
        <v>113</v>
      </c>
      <c r="J45" s="17" t="s">
        <v>113</v>
      </c>
      <c r="K45" s="17" t="s">
        <v>112</v>
      </c>
      <c r="L45" s="17" t="s">
        <v>113</v>
      </c>
      <c r="M45" s="17" t="s">
        <v>113</v>
      </c>
      <c r="N45" s="17" t="s">
        <v>112</v>
      </c>
      <c r="O45" s="17" t="s">
        <v>112</v>
      </c>
      <c r="P45" s="17" t="s">
        <v>113</v>
      </c>
      <c r="Q45" s="17" t="s">
        <v>113</v>
      </c>
      <c r="R45" s="17" t="s">
        <v>113</v>
      </c>
      <c r="S45" s="18" t="s">
        <v>113</v>
      </c>
      <c r="T45" s="16" t="s">
        <v>113</v>
      </c>
      <c r="U45" s="17" t="s">
        <v>112</v>
      </c>
      <c r="V45" s="17" t="s">
        <v>112</v>
      </c>
      <c r="W45" s="17" t="s">
        <v>113</v>
      </c>
      <c r="X45" s="29" t="s">
        <v>113</v>
      </c>
      <c r="Y45" s="17" t="s">
        <v>112</v>
      </c>
      <c r="Z45" s="17" t="s">
        <v>112</v>
      </c>
      <c r="AA45" s="17" t="s">
        <v>112</v>
      </c>
      <c r="AB45" s="17" t="s">
        <v>112</v>
      </c>
      <c r="AC45" s="17" t="s">
        <v>112</v>
      </c>
      <c r="AD45" s="17" t="s">
        <v>113</v>
      </c>
      <c r="AE45" s="17" t="s">
        <v>112</v>
      </c>
      <c r="AF45" s="17" t="s">
        <v>113</v>
      </c>
      <c r="AG45" s="17" t="s">
        <v>112</v>
      </c>
      <c r="AH45" s="18" t="s">
        <v>113</v>
      </c>
      <c r="AI45" s="39" t="s">
        <v>114</v>
      </c>
      <c r="AJ45" s="41" t="s">
        <v>146</v>
      </c>
      <c r="AK45" s="16" t="s">
        <v>112</v>
      </c>
      <c r="AL45" s="17" t="s">
        <v>112</v>
      </c>
      <c r="AM45" s="17" t="s">
        <v>113</v>
      </c>
      <c r="AN45" s="17" t="s">
        <v>112</v>
      </c>
      <c r="AO45" s="17" t="s">
        <v>112</v>
      </c>
      <c r="AP45" s="18" t="s">
        <v>112</v>
      </c>
      <c r="AQ45" s="16">
        <v>0</v>
      </c>
      <c r="AR45" s="17">
        <v>1</v>
      </c>
      <c r="AS45" s="17">
        <v>1</v>
      </c>
      <c r="AT45" s="17">
        <v>0</v>
      </c>
      <c r="AU45" s="17">
        <v>0</v>
      </c>
      <c r="AV45" s="17">
        <v>0</v>
      </c>
      <c r="AW45" s="17">
        <v>0</v>
      </c>
      <c r="AX45" s="17">
        <v>1</v>
      </c>
      <c r="AY45" s="17">
        <v>0</v>
      </c>
      <c r="AZ45" s="17">
        <v>0</v>
      </c>
      <c r="BA45" s="17">
        <v>0</v>
      </c>
      <c r="BB45" s="17">
        <v>0</v>
      </c>
      <c r="BC45" s="17">
        <v>0</v>
      </c>
      <c r="BD45" s="17">
        <v>0</v>
      </c>
      <c r="BE45" s="17">
        <v>0</v>
      </c>
      <c r="BF45" s="17">
        <v>0</v>
      </c>
      <c r="BG45" s="18">
        <f t="shared" si="0"/>
        <v>3</v>
      </c>
    </row>
    <row r="46" spans="2:59" ht="30" customHeight="1">
      <c r="B46" s="70" t="s">
        <v>235</v>
      </c>
      <c r="C46" s="4" t="s">
        <v>236</v>
      </c>
      <c r="D46" s="22" t="s">
        <v>237</v>
      </c>
      <c r="E46" s="24" t="s">
        <v>113</v>
      </c>
      <c r="F46" s="17" t="s">
        <v>112</v>
      </c>
      <c r="G46" s="17" t="s">
        <v>112</v>
      </c>
      <c r="H46" s="18" t="s">
        <v>113</v>
      </c>
      <c r="I46" s="16" t="s">
        <v>112</v>
      </c>
      <c r="J46" s="17" t="s">
        <v>113</v>
      </c>
      <c r="K46" s="17" t="s">
        <v>112</v>
      </c>
      <c r="L46" s="17" t="s">
        <v>112</v>
      </c>
      <c r="M46" s="17" t="s">
        <v>112</v>
      </c>
      <c r="N46" s="17" t="s">
        <v>112</v>
      </c>
      <c r="O46" s="17" t="s">
        <v>112</v>
      </c>
      <c r="P46" s="17" t="s">
        <v>112</v>
      </c>
      <c r="Q46" s="17" t="s">
        <v>112</v>
      </c>
      <c r="R46" s="17" t="s">
        <v>112</v>
      </c>
      <c r="S46" s="18" t="s">
        <v>113</v>
      </c>
      <c r="T46" s="16" t="s">
        <v>112</v>
      </c>
      <c r="U46" s="17" t="s">
        <v>112</v>
      </c>
      <c r="V46" s="17" t="s">
        <v>112</v>
      </c>
      <c r="W46" s="17" t="s">
        <v>112</v>
      </c>
      <c r="X46" s="17" t="s">
        <v>113</v>
      </c>
      <c r="Y46" s="17" t="s">
        <v>112</v>
      </c>
      <c r="Z46" s="17" t="s">
        <v>112</v>
      </c>
      <c r="AA46" s="17" t="s">
        <v>112</v>
      </c>
      <c r="AB46" s="17" t="s">
        <v>112</v>
      </c>
      <c r="AC46" s="17" t="s">
        <v>112</v>
      </c>
      <c r="AD46" s="17" t="s">
        <v>112</v>
      </c>
      <c r="AE46" s="17" t="s">
        <v>112</v>
      </c>
      <c r="AF46" s="17" t="s">
        <v>113</v>
      </c>
      <c r="AG46" s="17" t="s">
        <v>112</v>
      </c>
      <c r="AH46" s="18" t="s">
        <v>113</v>
      </c>
      <c r="AI46" s="39" t="s">
        <v>159</v>
      </c>
      <c r="AJ46" s="41" t="s">
        <v>142</v>
      </c>
      <c r="AK46" s="16" t="s">
        <v>112</v>
      </c>
      <c r="AL46" s="17" t="s">
        <v>112</v>
      </c>
      <c r="AM46" s="17" t="s">
        <v>113</v>
      </c>
      <c r="AN46" s="17" t="s">
        <v>112</v>
      </c>
      <c r="AO46" s="17" t="s">
        <v>112</v>
      </c>
      <c r="AP46" s="18" t="s">
        <v>112</v>
      </c>
      <c r="AQ46" s="16">
        <v>0</v>
      </c>
      <c r="AR46" s="17">
        <v>0</v>
      </c>
      <c r="AS46" s="17">
        <v>0</v>
      </c>
      <c r="AT46" s="17">
        <v>0</v>
      </c>
      <c r="AU46" s="17">
        <v>0</v>
      </c>
      <c r="AV46" s="17">
        <v>0</v>
      </c>
      <c r="AW46" s="17">
        <v>0</v>
      </c>
      <c r="AX46" s="17">
        <v>1</v>
      </c>
      <c r="AY46" s="17">
        <v>0</v>
      </c>
      <c r="AZ46" s="17">
        <v>0</v>
      </c>
      <c r="BA46" s="17">
        <v>0</v>
      </c>
      <c r="BB46" s="17">
        <v>0</v>
      </c>
      <c r="BC46" s="17">
        <v>0</v>
      </c>
      <c r="BD46" s="17">
        <v>0</v>
      </c>
      <c r="BE46" s="17">
        <v>0</v>
      </c>
      <c r="BF46" s="17">
        <v>0</v>
      </c>
      <c r="BG46" s="18">
        <f t="shared" si="0"/>
        <v>1</v>
      </c>
    </row>
    <row r="47" spans="2:59" ht="30" customHeight="1">
      <c r="B47" s="70" t="s">
        <v>238</v>
      </c>
      <c r="C47" s="4" t="s">
        <v>239</v>
      </c>
      <c r="D47" s="22" t="s">
        <v>240</v>
      </c>
      <c r="E47" s="16" t="s">
        <v>113</v>
      </c>
      <c r="F47" s="17" t="s">
        <v>113</v>
      </c>
      <c r="G47" s="17" t="s">
        <v>112</v>
      </c>
      <c r="H47" s="18" t="s">
        <v>113</v>
      </c>
      <c r="I47" s="16" t="s">
        <v>113</v>
      </c>
      <c r="J47" s="17" t="s">
        <v>113</v>
      </c>
      <c r="K47" s="17" t="s">
        <v>113</v>
      </c>
      <c r="L47" s="17" t="s">
        <v>113</v>
      </c>
      <c r="M47" s="17" t="s">
        <v>113</v>
      </c>
      <c r="N47" s="17" t="s">
        <v>112</v>
      </c>
      <c r="O47" s="17" t="s">
        <v>112</v>
      </c>
      <c r="P47" s="17" t="s">
        <v>113</v>
      </c>
      <c r="Q47" s="17" t="s">
        <v>113</v>
      </c>
      <c r="R47" s="17" t="s">
        <v>113</v>
      </c>
      <c r="S47" s="18" t="s">
        <v>113</v>
      </c>
      <c r="T47" s="16" t="s">
        <v>113</v>
      </c>
      <c r="U47" s="17" t="s">
        <v>112</v>
      </c>
      <c r="V47" s="17" t="s">
        <v>112</v>
      </c>
      <c r="W47" s="17" t="s">
        <v>113</v>
      </c>
      <c r="X47" s="17" t="s">
        <v>113</v>
      </c>
      <c r="Y47" s="17" t="s">
        <v>112</v>
      </c>
      <c r="Z47" s="17" t="s">
        <v>112</v>
      </c>
      <c r="AA47" s="17" t="s">
        <v>112</v>
      </c>
      <c r="AB47" s="17" t="s">
        <v>112</v>
      </c>
      <c r="AC47" s="17" t="s">
        <v>112</v>
      </c>
      <c r="AD47" s="17" t="s">
        <v>113</v>
      </c>
      <c r="AE47" s="17" t="s">
        <v>112</v>
      </c>
      <c r="AF47" s="17" t="s">
        <v>113</v>
      </c>
      <c r="AG47" s="17" t="s">
        <v>112</v>
      </c>
      <c r="AH47" s="18" t="s">
        <v>113</v>
      </c>
      <c r="AI47" s="39" t="s">
        <v>114</v>
      </c>
      <c r="AJ47" s="41" t="s">
        <v>146</v>
      </c>
      <c r="AK47" s="16" t="s">
        <v>113</v>
      </c>
      <c r="AL47" s="17" t="s">
        <v>112</v>
      </c>
      <c r="AM47" s="17" t="s">
        <v>113</v>
      </c>
      <c r="AN47" s="17" t="s">
        <v>112</v>
      </c>
      <c r="AO47" s="17" t="s">
        <v>112</v>
      </c>
      <c r="AP47" s="18" t="s">
        <v>112</v>
      </c>
      <c r="AQ47" s="16">
        <v>0</v>
      </c>
      <c r="AR47" s="17">
        <v>0</v>
      </c>
      <c r="AS47" s="17">
        <v>1</v>
      </c>
      <c r="AT47" s="17">
        <v>0</v>
      </c>
      <c r="AU47" s="17">
        <v>0</v>
      </c>
      <c r="AV47" s="17">
        <v>0</v>
      </c>
      <c r="AW47" s="17">
        <v>0</v>
      </c>
      <c r="AX47" s="17">
        <v>1</v>
      </c>
      <c r="AY47" s="17">
        <v>0</v>
      </c>
      <c r="AZ47" s="17">
        <v>0</v>
      </c>
      <c r="BA47" s="17">
        <v>0</v>
      </c>
      <c r="BB47" s="17">
        <v>0</v>
      </c>
      <c r="BC47" s="17">
        <v>0</v>
      </c>
      <c r="BD47" s="17">
        <v>0</v>
      </c>
      <c r="BE47" s="17">
        <v>0</v>
      </c>
      <c r="BF47" s="17">
        <v>0</v>
      </c>
      <c r="BG47" s="18">
        <f t="shared" si="0"/>
        <v>2</v>
      </c>
    </row>
    <row r="48" spans="2:59" ht="30" customHeight="1">
      <c r="B48" s="70" t="s">
        <v>241</v>
      </c>
      <c r="C48" s="4" t="s">
        <v>242</v>
      </c>
      <c r="D48" s="22" t="s">
        <v>243</v>
      </c>
      <c r="E48" s="16" t="s">
        <v>113</v>
      </c>
      <c r="F48" s="17" t="s">
        <v>112</v>
      </c>
      <c r="G48" s="17" t="s">
        <v>113</v>
      </c>
      <c r="H48" s="18" t="s">
        <v>113</v>
      </c>
      <c r="I48" s="16" t="s">
        <v>113</v>
      </c>
      <c r="J48" s="17" t="s">
        <v>113</v>
      </c>
      <c r="K48" s="17" t="s">
        <v>112</v>
      </c>
      <c r="L48" s="17" t="s">
        <v>112</v>
      </c>
      <c r="M48" s="17" t="s">
        <v>112</v>
      </c>
      <c r="N48" s="17" t="s">
        <v>113</v>
      </c>
      <c r="O48" s="17" t="s">
        <v>113</v>
      </c>
      <c r="P48" s="17" t="s">
        <v>112</v>
      </c>
      <c r="Q48" s="17" t="s">
        <v>113</v>
      </c>
      <c r="R48" s="17" t="s">
        <v>112</v>
      </c>
      <c r="S48" s="18" t="s">
        <v>113</v>
      </c>
      <c r="T48" s="16" t="s">
        <v>112</v>
      </c>
      <c r="U48" s="17" t="s">
        <v>113</v>
      </c>
      <c r="V48" s="17" t="s">
        <v>112</v>
      </c>
      <c r="W48" s="17" t="s">
        <v>113</v>
      </c>
      <c r="X48" s="17" t="s">
        <v>113</v>
      </c>
      <c r="Y48" s="17" t="s">
        <v>113</v>
      </c>
      <c r="Z48" s="17" t="s">
        <v>112</v>
      </c>
      <c r="AA48" s="17" t="s">
        <v>112</v>
      </c>
      <c r="AB48" s="17" t="s">
        <v>112</v>
      </c>
      <c r="AC48" s="17" t="s">
        <v>113</v>
      </c>
      <c r="AD48" s="17" t="s">
        <v>112</v>
      </c>
      <c r="AE48" s="17" t="s">
        <v>112</v>
      </c>
      <c r="AF48" s="17" t="s">
        <v>112</v>
      </c>
      <c r="AG48" s="17" t="s">
        <v>112</v>
      </c>
      <c r="AH48" s="18" t="s">
        <v>113</v>
      </c>
      <c r="AI48" s="39" t="s">
        <v>114</v>
      </c>
      <c r="AJ48" s="41" t="s">
        <v>128</v>
      </c>
      <c r="AK48" s="16" t="s">
        <v>113</v>
      </c>
      <c r="AL48" s="17" t="s">
        <v>112</v>
      </c>
      <c r="AM48" s="17" t="s">
        <v>112</v>
      </c>
      <c r="AN48" s="17" t="s">
        <v>112</v>
      </c>
      <c r="AO48" s="17" t="s">
        <v>112</v>
      </c>
      <c r="AP48" s="18" t="s">
        <v>113</v>
      </c>
      <c r="AQ48" s="16">
        <v>0</v>
      </c>
      <c r="AR48" s="17">
        <v>0</v>
      </c>
      <c r="AS48" s="17">
        <v>0</v>
      </c>
      <c r="AT48" s="17">
        <v>0</v>
      </c>
      <c r="AU48" s="17">
        <v>0</v>
      </c>
      <c r="AV48" s="17">
        <v>0</v>
      </c>
      <c r="AW48" s="17">
        <v>0</v>
      </c>
      <c r="AX48" s="17">
        <v>1</v>
      </c>
      <c r="AY48" s="17">
        <v>0</v>
      </c>
      <c r="AZ48" s="17">
        <v>0</v>
      </c>
      <c r="BA48" s="17">
        <v>0</v>
      </c>
      <c r="BB48" s="17">
        <v>0</v>
      </c>
      <c r="BC48" s="17">
        <v>0</v>
      </c>
      <c r="BD48" s="17">
        <v>0</v>
      </c>
      <c r="BE48" s="17">
        <v>0</v>
      </c>
      <c r="BF48" s="17">
        <v>0</v>
      </c>
      <c r="BG48" s="18">
        <f t="shared" si="0"/>
        <v>1</v>
      </c>
    </row>
    <row r="49" spans="2:59" ht="30" customHeight="1">
      <c r="B49" s="70" t="s">
        <v>244</v>
      </c>
      <c r="C49" s="4" t="s">
        <v>245</v>
      </c>
      <c r="D49" s="22" t="s">
        <v>246</v>
      </c>
      <c r="E49" s="16" t="s">
        <v>112</v>
      </c>
      <c r="F49" s="17" t="s">
        <v>112</v>
      </c>
      <c r="G49" s="17" t="s">
        <v>113</v>
      </c>
      <c r="H49" s="18" t="s">
        <v>113</v>
      </c>
      <c r="I49" s="16" t="s">
        <v>112</v>
      </c>
      <c r="J49" s="17" t="s">
        <v>112</v>
      </c>
      <c r="K49" s="17" t="s">
        <v>112</v>
      </c>
      <c r="L49" s="17" t="s">
        <v>112</v>
      </c>
      <c r="M49" s="17" t="s">
        <v>112</v>
      </c>
      <c r="N49" s="17" t="s">
        <v>112</v>
      </c>
      <c r="O49" s="17" t="s">
        <v>112</v>
      </c>
      <c r="P49" s="17" t="s">
        <v>112</v>
      </c>
      <c r="Q49" s="17" t="s">
        <v>112</v>
      </c>
      <c r="R49" s="17" t="s">
        <v>113</v>
      </c>
      <c r="S49" s="18" t="s">
        <v>113</v>
      </c>
      <c r="T49" s="16" t="s">
        <v>112</v>
      </c>
      <c r="U49" s="17" t="s">
        <v>112</v>
      </c>
      <c r="V49" s="17" t="s">
        <v>112</v>
      </c>
      <c r="W49" s="17" t="s">
        <v>112</v>
      </c>
      <c r="X49" s="17" t="s">
        <v>112</v>
      </c>
      <c r="Y49" s="17" t="s">
        <v>112</v>
      </c>
      <c r="Z49" s="17" t="s">
        <v>112</v>
      </c>
      <c r="AA49" s="17" t="s">
        <v>112</v>
      </c>
      <c r="AB49" s="17" t="s">
        <v>112</v>
      </c>
      <c r="AC49" s="17" t="s">
        <v>113</v>
      </c>
      <c r="AD49" s="17" t="s">
        <v>112</v>
      </c>
      <c r="AE49" s="17" t="s">
        <v>113</v>
      </c>
      <c r="AF49" s="17" t="s">
        <v>112</v>
      </c>
      <c r="AG49" s="17" t="s">
        <v>112</v>
      </c>
      <c r="AH49" s="18" t="s">
        <v>113</v>
      </c>
      <c r="AI49" s="39" t="s">
        <v>128</v>
      </c>
      <c r="AJ49" s="41" t="s">
        <v>115</v>
      </c>
      <c r="AK49" s="16" t="s">
        <v>113</v>
      </c>
      <c r="AL49" s="17" t="s">
        <v>112</v>
      </c>
      <c r="AM49" s="17" t="s">
        <v>112</v>
      </c>
      <c r="AN49" s="17" t="s">
        <v>112</v>
      </c>
      <c r="AO49" s="17" t="s">
        <v>112</v>
      </c>
      <c r="AP49" s="18" t="s">
        <v>113</v>
      </c>
      <c r="AQ49" s="16">
        <v>1</v>
      </c>
      <c r="AR49" s="17">
        <v>1</v>
      </c>
      <c r="AS49" s="17">
        <v>0</v>
      </c>
      <c r="AT49" s="17">
        <v>0</v>
      </c>
      <c r="AU49" s="17">
        <v>1</v>
      </c>
      <c r="AV49" s="17">
        <v>0</v>
      </c>
      <c r="AW49" s="17">
        <v>0</v>
      </c>
      <c r="AX49" s="17">
        <v>0</v>
      </c>
      <c r="AY49" s="17">
        <v>0</v>
      </c>
      <c r="AZ49" s="17">
        <v>0</v>
      </c>
      <c r="BA49" s="17">
        <v>0</v>
      </c>
      <c r="BB49" s="17">
        <v>0</v>
      </c>
      <c r="BC49" s="17">
        <v>0</v>
      </c>
      <c r="BD49" s="17">
        <v>0</v>
      </c>
      <c r="BE49" s="17">
        <v>0</v>
      </c>
      <c r="BF49" s="17">
        <v>1</v>
      </c>
      <c r="BG49" s="18">
        <f t="shared" si="0"/>
        <v>4</v>
      </c>
    </row>
    <row r="50" spans="2:59" ht="30" customHeight="1">
      <c r="B50" s="70" t="s">
        <v>247</v>
      </c>
      <c r="C50" s="4" t="s">
        <v>248</v>
      </c>
      <c r="D50" s="22" t="s">
        <v>249</v>
      </c>
      <c r="E50" s="16" t="s">
        <v>113</v>
      </c>
      <c r="F50" s="17" t="s">
        <v>112</v>
      </c>
      <c r="G50" s="17" t="s">
        <v>113</v>
      </c>
      <c r="H50" s="18" t="s">
        <v>113</v>
      </c>
      <c r="I50" s="16" t="s">
        <v>113</v>
      </c>
      <c r="J50" s="17" t="s">
        <v>113</v>
      </c>
      <c r="K50" s="17" t="s">
        <v>113</v>
      </c>
      <c r="L50" s="17" t="s">
        <v>112</v>
      </c>
      <c r="M50" s="17" t="s">
        <v>113</v>
      </c>
      <c r="N50" s="17" t="s">
        <v>112</v>
      </c>
      <c r="O50" s="17" t="s">
        <v>112</v>
      </c>
      <c r="P50" s="17" t="s">
        <v>112</v>
      </c>
      <c r="Q50" s="17" t="s">
        <v>112</v>
      </c>
      <c r="R50" s="17" t="s">
        <v>113</v>
      </c>
      <c r="S50" s="18" t="s">
        <v>113</v>
      </c>
      <c r="T50" s="16" t="s">
        <v>112</v>
      </c>
      <c r="U50" s="17" t="s">
        <v>112</v>
      </c>
      <c r="V50" s="17" t="s">
        <v>112</v>
      </c>
      <c r="W50" s="17" t="s">
        <v>113</v>
      </c>
      <c r="X50" s="17" t="s">
        <v>113</v>
      </c>
      <c r="Y50" s="17" t="s">
        <v>112</v>
      </c>
      <c r="Z50" s="17" t="s">
        <v>112</v>
      </c>
      <c r="AA50" s="17" t="s">
        <v>112</v>
      </c>
      <c r="AB50" s="17" t="s">
        <v>112</v>
      </c>
      <c r="AC50" s="17" t="s">
        <v>113</v>
      </c>
      <c r="AD50" s="17" t="s">
        <v>112</v>
      </c>
      <c r="AE50" s="17" t="s">
        <v>112</v>
      </c>
      <c r="AF50" s="17" t="s">
        <v>112</v>
      </c>
      <c r="AG50" s="17" t="s">
        <v>112</v>
      </c>
      <c r="AH50" s="18" t="s">
        <v>113</v>
      </c>
      <c r="AI50" s="39" t="s">
        <v>146</v>
      </c>
      <c r="AJ50" s="41" t="s">
        <v>115</v>
      </c>
      <c r="AK50" s="16" t="s">
        <v>113</v>
      </c>
      <c r="AL50" s="17" t="s">
        <v>112</v>
      </c>
      <c r="AM50" s="17" t="s">
        <v>112</v>
      </c>
      <c r="AN50" s="17" t="s">
        <v>112</v>
      </c>
      <c r="AO50" s="17" t="s">
        <v>112</v>
      </c>
      <c r="AP50" s="18" t="s">
        <v>113</v>
      </c>
      <c r="AQ50" s="16">
        <v>0</v>
      </c>
      <c r="AR50" s="17">
        <v>1</v>
      </c>
      <c r="AS50" s="17">
        <v>0</v>
      </c>
      <c r="AT50" s="17">
        <v>0</v>
      </c>
      <c r="AU50" s="17">
        <v>0</v>
      </c>
      <c r="AV50" s="17">
        <v>0</v>
      </c>
      <c r="AW50" s="17">
        <v>0</v>
      </c>
      <c r="AX50" s="17">
        <v>1</v>
      </c>
      <c r="AY50" s="17">
        <v>0</v>
      </c>
      <c r="AZ50" s="17">
        <v>0</v>
      </c>
      <c r="BA50" s="17">
        <v>1</v>
      </c>
      <c r="BB50" s="17">
        <v>0</v>
      </c>
      <c r="BC50" s="17">
        <v>0</v>
      </c>
      <c r="BD50" s="17">
        <v>1</v>
      </c>
      <c r="BE50" s="17">
        <v>0</v>
      </c>
      <c r="BF50" s="17">
        <v>0</v>
      </c>
      <c r="BG50" s="18">
        <f t="shared" si="0"/>
        <v>4</v>
      </c>
    </row>
    <row r="51" spans="2:59" ht="30" customHeight="1">
      <c r="B51" s="70" t="s">
        <v>250</v>
      </c>
      <c r="C51" s="4" t="s">
        <v>251</v>
      </c>
      <c r="D51" s="22" t="s">
        <v>252</v>
      </c>
      <c r="E51" s="16" t="s">
        <v>113</v>
      </c>
      <c r="F51" s="17" t="s">
        <v>113</v>
      </c>
      <c r="G51" s="17" t="s">
        <v>113</v>
      </c>
      <c r="H51" s="18" t="s">
        <v>113</v>
      </c>
      <c r="I51" s="16" t="s">
        <v>112</v>
      </c>
      <c r="J51" s="17" t="s">
        <v>113</v>
      </c>
      <c r="K51" s="17" t="s">
        <v>113</v>
      </c>
      <c r="L51" s="17" t="s">
        <v>112</v>
      </c>
      <c r="M51" s="17" t="s">
        <v>112</v>
      </c>
      <c r="N51" s="17" t="s">
        <v>113</v>
      </c>
      <c r="O51" s="17" t="s">
        <v>113</v>
      </c>
      <c r="P51" s="17" t="s">
        <v>113</v>
      </c>
      <c r="Q51" s="17" t="s">
        <v>113</v>
      </c>
      <c r="R51" s="17" t="s">
        <v>113</v>
      </c>
      <c r="S51" s="18" t="s">
        <v>113</v>
      </c>
      <c r="T51" s="16" t="s">
        <v>112</v>
      </c>
      <c r="U51" s="17" t="s">
        <v>112</v>
      </c>
      <c r="V51" s="17" t="s">
        <v>112</v>
      </c>
      <c r="W51" s="17" t="s">
        <v>112</v>
      </c>
      <c r="X51" s="17" t="s">
        <v>113</v>
      </c>
      <c r="Y51" s="17" t="s">
        <v>112</v>
      </c>
      <c r="Z51" s="17" t="s">
        <v>112</v>
      </c>
      <c r="AA51" s="17" t="s">
        <v>112</v>
      </c>
      <c r="AB51" s="17" t="s">
        <v>112</v>
      </c>
      <c r="AC51" s="17" t="s">
        <v>113</v>
      </c>
      <c r="AD51" s="17" t="s">
        <v>112</v>
      </c>
      <c r="AE51" s="17" t="s">
        <v>112</v>
      </c>
      <c r="AF51" s="17" t="s">
        <v>112</v>
      </c>
      <c r="AG51" s="17" t="s">
        <v>113</v>
      </c>
      <c r="AH51" s="18" t="s">
        <v>113</v>
      </c>
      <c r="AI51" s="39" t="s">
        <v>114</v>
      </c>
      <c r="AJ51" s="41" t="s">
        <v>132</v>
      </c>
      <c r="AK51" s="16" t="s">
        <v>113</v>
      </c>
      <c r="AL51" s="17" t="s">
        <v>112</v>
      </c>
      <c r="AM51" s="17" t="s">
        <v>112</v>
      </c>
      <c r="AN51" s="17" t="s">
        <v>112</v>
      </c>
      <c r="AO51" s="17" t="s">
        <v>112</v>
      </c>
      <c r="AP51" s="18" t="s">
        <v>113</v>
      </c>
      <c r="AQ51" s="16">
        <v>0</v>
      </c>
      <c r="AR51" s="17">
        <v>0</v>
      </c>
      <c r="AS51" s="17">
        <v>0</v>
      </c>
      <c r="AT51" s="17">
        <v>0</v>
      </c>
      <c r="AU51" s="17">
        <v>0</v>
      </c>
      <c r="AV51" s="17">
        <v>0</v>
      </c>
      <c r="AW51" s="17">
        <v>0</v>
      </c>
      <c r="AX51" s="17">
        <v>1</v>
      </c>
      <c r="AY51" s="17">
        <v>0</v>
      </c>
      <c r="AZ51" s="17">
        <v>0</v>
      </c>
      <c r="BA51" s="17">
        <v>0</v>
      </c>
      <c r="BB51" s="17">
        <v>0</v>
      </c>
      <c r="BC51" s="17">
        <v>0</v>
      </c>
      <c r="BD51" s="17">
        <v>0</v>
      </c>
      <c r="BE51" s="17">
        <v>0</v>
      </c>
      <c r="BF51" s="17">
        <v>0</v>
      </c>
      <c r="BG51" s="18">
        <f t="shared" si="0"/>
        <v>1</v>
      </c>
    </row>
    <row r="52" spans="2:59" ht="30" customHeight="1">
      <c r="B52" s="70" t="s">
        <v>253</v>
      </c>
      <c r="C52" s="4" t="s">
        <v>254</v>
      </c>
      <c r="D52" s="22" t="s">
        <v>255</v>
      </c>
      <c r="E52" s="16" t="s">
        <v>113</v>
      </c>
      <c r="F52" s="17" t="s">
        <v>113</v>
      </c>
      <c r="G52" s="17" t="s">
        <v>113</v>
      </c>
      <c r="H52" s="18" t="s">
        <v>113</v>
      </c>
      <c r="I52" s="16" t="s">
        <v>112</v>
      </c>
      <c r="J52" s="17" t="s">
        <v>113</v>
      </c>
      <c r="K52" s="17" t="s">
        <v>113</v>
      </c>
      <c r="L52" s="17" t="s">
        <v>112</v>
      </c>
      <c r="M52" s="17" t="s">
        <v>112</v>
      </c>
      <c r="N52" s="17" t="s">
        <v>113</v>
      </c>
      <c r="O52" s="17" t="s">
        <v>113</v>
      </c>
      <c r="P52" s="17" t="s">
        <v>113</v>
      </c>
      <c r="Q52" s="17" t="s">
        <v>113</v>
      </c>
      <c r="R52" s="17" t="s">
        <v>113</v>
      </c>
      <c r="S52" s="18" t="s">
        <v>113</v>
      </c>
      <c r="T52" s="16" t="s">
        <v>112</v>
      </c>
      <c r="U52" s="17" t="s">
        <v>113</v>
      </c>
      <c r="V52" s="17" t="s">
        <v>112</v>
      </c>
      <c r="W52" s="17" t="s">
        <v>112</v>
      </c>
      <c r="X52" s="17" t="s">
        <v>113</v>
      </c>
      <c r="Y52" s="17" t="s">
        <v>112</v>
      </c>
      <c r="Z52" s="17" t="s">
        <v>112</v>
      </c>
      <c r="AA52" s="17" t="s">
        <v>112</v>
      </c>
      <c r="AB52" s="17" t="s">
        <v>112</v>
      </c>
      <c r="AC52" s="17" t="s">
        <v>112</v>
      </c>
      <c r="AD52" s="17" t="s">
        <v>112</v>
      </c>
      <c r="AE52" s="17" t="s">
        <v>112</v>
      </c>
      <c r="AF52" s="17" t="s">
        <v>112</v>
      </c>
      <c r="AG52" s="17" t="s">
        <v>113</v>
      </c>
      <c r="AH52" s="18" t="s">
        <v>113</v>
      </c>
      <c r="AI52" s="39" t="s">
        <v>146</v>
      </c>
      <c r="AJ52" s="41" t="s">
        <v>132</v>
      </c>
      <c r="AK52" s="16" t="s">
        <v>112</v>
      </c>
      <c r="AL52" s="17" t="s">
        <v>113</v>
      </c>
      <c r="AM52" s="17" t="s">
        <v>112</v>
      </c>
      <c r="AN52" s="17" t="s">
        <v>112</v>
      </c>
      <c r="AO52" s="17" t="s">
        <v>112</v>
      </c>
      <c r="AP52" s="18" t="s">
        <v>113</v>
      </c>
      <c r="AQ52" s="16">
        <v>0</v>
      </c>
      <c r="AR52" s="17">
        <v>0</v>
      </c>
      <c r="AS52" s="17">
        <v>0</v>
      </c>
      <c r="AT52" s="17">
        <v>0</v>
      </c>
      <c r="AU52" s="17">
        <v>0</v>
      </c>
      <c r="AV52" s="17">
        <v>0</v>
      </c>
      <c r="AW52" s="17">
        <v>0</v>
      </c>
      <c r="AX52" s="17">
        <v>1</v>
      </c>
      <c r="AY52" s="17">
        <v>0</v>
      </c>
      <c r="AZ52" s="17">
        <v>0</v>
      </c>
      <c r="BA52" s="17">
        <v>0</v>
      </c>
      <c r="BB52" s="17">
        <v>0</v>
      </c>
      <c r="BC52" s="17">
        <v>0</v>
      </c>
      <c r="BD52" s="17">
        <v>0</v>
      </c>
      <c r="BE52" s="17">
        <v>0</v>
      </c>
      <c r="BF52" s="17">
        <v>0</v>
      </c>
      <c r="BG52" s="18">
        <f t="shared" si="0"/>
        <v>1</v>
      </c>
    </row>
    <row r="53" spans="2:59" ht="30" customHeight="1">
      <c r="B53" s="70" t="s">
        <v>256</v>
      </c>
      <c r="C53" s="4" t="s">
        <v>257</v>
      </c>
      <c r="D53" s="22" t="s">
        <v>258</v>
      </c>
      <c r="E53" s="24" t="s">
        <v>113</v>
      </c>
      <c r="F53" s="17" t="s">
        <v>113</v>
      </c>
      <c r="G53" s="17" t="s">
        <v>113</v>
      </c>
      <c r="H53" s="18" t="s">
        <v>113</v>
      </c>
      <c r="I53" s="16" t="s">
        <v>113</v>
      </c>
      <c r="J53" s="17" t="s">
        <v>113</v>
      </c>
      <c r="K53" s="17" t="s">
        <v>113</v>
      </c>
      <c r="L53" s="17" t="s">
        <v>112</v>
      </c>
      <c r="M53" s="17" t="s">
        <v>112</v>
      </c>
      <c r="N53" s="17" t="s">
        <v>113</v>
      </c>
      <c r="O53" s="17" t="s">
        <v>113</v>
      </c>
      <c r="P53" s="17" t="s">
        <v>113</v>
      </c>
      <c r="Q53" s="17" t="s">
        <v>113</v>
      </c>
      <c r="R53" s="17" t="s">
        <v>113</v>
      </c>
      <c r="S53" s="18" t="s">
        <v>113</v>
      </c>
      <c r="T53" s="16" t="s">
        <v>112</v>
      </c>
      <c r="U53" s="17" t="s">
        <v>112</v>
      </c>
      <c r="V53" s="17" t="s">
        <v>112</v>
      </c>
      <c r="W53" s="17" t="s">
        <v>112</v>
      </c>
      <c r="X53" s="17" t="s">
        <v>113</v>
      </c>
      <c r="Y53" s="17" t="s">
        <v>112</v>
      </c>
      <c r="Z53" s="17" t="s">
        <v>259</v>
      </c>
      <c r="AA53" s="17" t="s">
        <v>112</v>
      </c>
      <c r="AB53" s="17" t="s">
        <v>112</v>
      </c>
      <c r="AC53" s="17" t="s">
        <v>113</v>
      </c>
      <c r="AD53" s="17" t="s">
        <v>112</v>
      </c>
      <c r="AE53" s="17" t="s">
        <v>112</v>
      </c>
      <c r="AF53" s="17" t="s">
        <v>112</v>
      </c>
      <c r="AG53" s="17" t="s">
        <v>113</v>
      </c>
      <c r="AH53" s="18" t="s">
        <v>113</v>
      </c>
      <c r="AI53" s="39" t="s">
        <v>146</v>
      </c>
      <c r="AJ53" s="41" t="s">
        <v>132</v>
      </c>
      <c r="AK53" s="16" t="s">
        <v>113</v>
      </c>
      <c r="AL53" s="17" t="s">
        <v>112</v>
      </c>
      <c r="AM53" s="17" t="s">
        <v>112</v>
      </c>
      <c r="AN53" s="17" t="s">
        <v>112</v>
      </c>
      <c r="AO53" s="17" t="s">
        <v>112</v>
      </c>
      <c r="AP53" s="18" t="s">
        <v>113</v>
      </c>
      <c r="AQ53" s="16">
        <v>0</v>
      </c>
      <c r="AR53" s="17">
        <v>0</v>
      </c>
      <c r="AS53" s="17">
        <v>0</v>
      </c>
      <c r="AT53" s="17">
        <v>0</v>
      </c>
      <c r="AU53" s="17">
        <v>0</v>
      </c>
      <c r="AV53" s="17">
        <v>0</v>
      </c>
      <c r="AW53" s="17">
        <v>0</v>
      </c>
      <c r="AX53" s="17">
        <v>1</v>
      </c>
      <c r="AY53" s="17">
        <v>0</v>
      </c>
      <c r="AZ53" s="17">
        <v>0</v>
      </c>
      <c r="BA53" s="17">
        <v>0</v>
      </c>
      <c r="BB53" s="17">
        <v>0</v>
      </c>
      <c r="BC53" s="17">
        <v>0</v>
      </c>
      <c r="BD53" s="17">
        <v>0</v>
      </c>
      <c r="BE53" s="17">
        <v>0</v>
      </c>
      <c r="BF53" s="17">
        <v>0</v>
      </c>
      <c r="BG53" s="18">
        <f t="shared" si="0"/>
        <v>1</v>
      </c>
    </row>
    <row r="54" spans="2:59" ht="30" customHeight="1">
      <c r="B54" s="70" t="s">
        <v>260</v>
      </c>
      <c r="C54" s="4" t="s">
        <v>261</v>
      </c>
      <c r="D54" s="22" t="s">
        <v>262</v>
      </c>
      <c r="E54" s="26" t="s">
        <v>113</v>
      </c>
      <c r="F54" s="17" t="s">
        <v>113</v>
      </c>
      <c r="G54" s="25" t="s">
        <v>113</v>
      </c>
      <c r="H54" s="18" t="s">
        <v>113</v>
      </c>
      <c r="I54" s="16" t="s">
        <v>113</v>
      </c>
      <c r="J54" s="17" t="s">
        <v>113</v>
      </c>
      <c r="K54" s="17" t="s">
        <v>113</v>
      </c>
      <c r="L54" s="17" t="s">
        <v>112</v>
      </c>
      <c r="M54" s="17" t="s">
        <v>112</v>
      </c>
      <c r="N54" s="17" t="s">
        <v>113</v>
      </c>
      <c r="O54" s="17" t="s">
        <v>113</v>
      </c>
      <c r="P54" s="17" t="s">
        <v>113</v>
      </c>
      <c r="Q54" s="17" t="s">
        <v>113</v>
      </c>
      <c r="R54" s="17" t="s">
        <v>112</v>
      </c>
      <c r="S54" s="18" t="s">
        <v>113</v>
      </c>
      <c r="T54" s="16" t="s">
        <v>112</v>
      </c>
      <c r="U54" s="17" t="s">
        <v>112</v>
      </c>
      <c r="V54" s="17" t="s">
        <v>112</v>
      </c>
      <c r="W54" s="17" t="s">
        <v>113</v>
      </c>
      <c r="X54" s="17" t="s">
        <v>112</v>
      </c>
      <c r="Y54" s="17" t="s">
        <v>112</v>
      </c>
      <c r="Z54" s="17" t="s">
        <v>112</v>
      </c>
      <c r="AA54" s="17" t="s">
        <v>112</v>
      </c>
      <c r="AB54" s="17" t="s">
        <v>112</v>
      </c>
      <c r="AC54" s="17" t="s">
        <v>113</v>
      </c>
      <c r="AD54" s="17" t="s">
        <v>112</v>
      </c>
      <c r="AE54" s="17" t="s">
        <v>112</v>
      </c>
      <c r="AF54" s="17" t="s">
        <v>112</v>
      </c>
      <c r="AG54" s="17" t="s">
        <v>112</v>
      </c>
      <c r="AH54" s="18" t="s">
        <v>113</v>
      </c>
      <c r="AI54" s="39" t="s">
        <v>159</v>
      </c>
      <c r="AJ54" s="41" t="s">
        <v>146</v>
      </c>
      <c r="AK54" s="16" t="s">
        <v>113</v>
      </c>
      <c r="AL54" s="17" t="s">
        <v>112</v>
      </c>
      <c r="AM54" s="17" t="s">
        <v>112</v>
      </c>
      <c r="AN54" s="17" t="s">
        <v>112</v>
      </c>
      <c r="AO54" s="17" t="s">
        <v>112</v>
      </c>
      <c r="AP54" s="18" t="s">
        <v>113</v>
      </c>
      <c r="AQ54" s="16">
        <v>0</v>
      </c>
      <c r="AR54" s="17">
        <v>1</v>
      </c>
      <c r="AS54" s="17">
        <v>0</v>
      </c>
      <c r="AT54" s="17">
        <v>0</v>
      </c>
      <c r="AU54" s="17">
        <v>0</v>
      </c>
      <c r="AV54" s="17">
        <v>0</v>
      </c>
      <c r="AW54" s="17">
        <v>0</v>
      </c>
      <c r="AX54" s="17">
        <v>1</v>
      </c>
      <c r="AY54" s="17">
        <v>0</v>
      </c>
      <c r="AZ54" s="17">
        <v>0</v>
      </c>
      <c r="BA54" s="17">
        <v>1</v>
      </c>
      <c r="BB54" s="17">
        <v>0</v>
      </c>
      <c r="BC54" s="17">
        <v>0</v>
      </c>
      <c r="BD54" s="17">
        <v>1</v>
      </c>
      <c r="BE54" s="17">
        <v>0</v>
      </c>
      <c r="BF54" s="17">
        <v>0</v>
      </c>
      <c r="BG54" s="18">
        <f t="shared" si="0"/>
        <v>4</v>
      </c>
    </row>
    <row r="55" spans="2:59" ht="30" customHeight="1">
      <c r="B55" s="70" t="s">
        <v>263</v>
      </c>
      <c r="C55" s="4" t="s">
        <v>264</v>
      </c>
      <c r="D55" s="22" t="s">
        <v>265</v>
      </c>
      <c r="E55" s="16" t="s">
        <v>113</v>
      </c>
      <c r="F55" s="17" t="s">
        <v>113</v>
      </c>
      <c r="G55" s="17" t="s">
        <v>113</v>
      </c>
      <c r="H55" s="18" t="s">
        <v>113</v>
      </c>
      <c r="I55" s="16" t="s">
        <v>113</v>
      </c>
      <c r="J55" s="17" t="s">
        <v>113</v>
      </c>
      <c r="K55" s="17" t="s">
        <v>112</v>
      </c>
      <c r="L55" s="17" t="s">
        <v>113</v>
      </c>
      <c r="M55" s="17" t="s">
        <v>113</v>
      </c>
      <c r="N55" s="17" t="s">
        <v>112</v>
      </c>
      <c r="O55" s="17" t="s">
        <v>112</v>
      </c>
      <c r="P55" s="17" t="s">
        <v>113</v>
      </c>
      <c r="Q55" s="17" t="s">
        <v>113</v>
      </c>
      <c r="R55" s="17" t="s">
        <v>113</v>
      </c>
      <c r="S55" s="18" t="s">
        <v>113</v>
      </c>
      <c r="T55" s="16" t="s">
        <v>113</v>
      </c>
      <c r="U55" s="17" t="s">
        <v>113</v>
      </c>
      <c r="V55" s="17" t="s">
        <v>112</v>
      </c>
      <c r="W55" s="17" t="s">
        <v>113</v>
      </c>
      <c r="X55" s="17" t="s">
        <v>112</v>
      </c>
      <c r="Y55" s="17" t="s">
        <v>112</v>
      </c>
      <c r="Z55" s="17" t="s">
        <v>112</v>
      </c>
      <c r="AA55" s="17" t="s">
        <v>112</v>
      </c>
      <c r="AB55" s="17" t="s">
        <v>112</v>
      </c>
      <c r="AC55" s="17" t="s">
        <v>112</v>
      </c>
      <c r="AD55" s="17" t="s">
        <v>112</v>
      </c>
      <c r="AE55" s="17" t="s">
        <v>113</v>
      </c>
      <c r="AF55" s="17" t="s">
        <v>112</v>
      </c>
      <c r="AG55" s="17" t="s">
        <v>112</v>
      </c>
      <c r="AH55" s="18" t="s">
        <v>113</v>
      </c>
      <c r="AI55" s="39" t="s">
        <v>114</v>
      </c>
      <c r="AJ55" s="41" t="s">
        <v>132</v>
      </c>
      <c r="AK55" s="16" t="s">
        <v>112</v>
      </c>
      <c r="AL55" s="17" t="s">
        <v>112</v>
      </c>
      <c r="AM55" s="17" t="s">
        <v>112</v>
      </c>
      <c r="AN55" s="17" t="s">
        <v>113</v>
      </c>
      <c r="AO55" s="17" t="s">
        <v>112</v>
      </c>
      <c r="AP55" s="18" t="s">
        <v>112</v>
      </c>
      <c r="AQ55" s="16">
        <v>0</v>
      </c>
      <c r="AR55" s="17">
        <v>0</v>
      </c>
      <c r="AS55" s="17">
        <v>0</v>
      </c>
      <c r="AT55" s="17">
        <v>0</v>
      </c>
      <c r="AU55" s="17">
        <v>1</v>
      </c>
      <c r="AV55" s="17">
        <v>0</v>
      </c>
      <c r="AW55" s="17">
        <v>0</v>
      </c>
      <c r="AX55" s="17">
        <v>0</v>
      </c>
      <c r="AY55" s="17">
        <v>0</v>
      </c>
      <c r="AZ55" s="17">
        <v>0</v>
      </c>
      <c r="BA55" s="17">
        <v>0</v>
      </c>
      <c r="BB55" s="17">
        <v>0</v>
      </c>
      <c r="BC55" s="17">
        <v>1</v>
      </c>
      <c r="BD55" s="17">
        <v>0</v>
      </c>
      <c r="BE55" s="17">
        <v>0</v>
      </c>
      <c r="BF55" s="17">
        <v>0</v>
      </c>
      <c r="BG55" s="18">
        <f t="shared" si="0"/>
        <v>2</v>
      </c>
    </row>
    <row r="56" spans="2:59" ht="30" customHeight="1">
      <c r="B56" s="70" t="s">
        <v>266</v>
      </c>
      <c r="C56" s="4" t="s">
        <v>267</v>
      </c>
      <c r="D56" s="22" t="s">
        <v>268</v>
      </c>
      <c r="E56" s="16" t="s">
        <v>113</v>
      </c>
      <c r="F56" s="17" t="s">
        <v>113</v>
      </c>
      <c r="G56" s="17" t="s">
        <v>113</v>
      </c>
      <c r="H56" s="18" t="s">
        <v>113</v>
      </c>
      <c r="I56" s="16" t="s">
        <v>113</v>
      </c>
      <c r="J56" s="17" t="s">
        <v>113</v>
      </c>
      <c r="K56" s="17" t="s">
        <v>112</v>
      </c>
      <c r="L56" s="17" t="s">
        <v>113</v>
      </c>
      <c r="M56" s="17" t="s">
        <v>113</v>
      </c>
      <c r="N56" s="17" t="s">
        <v>112</v>
      </c>
      <c r="O56" s="17" t="s">
        <v>112</v>
      </c>
      <c r="P56" s="17" t="s">
        <v>113</v>
      </c>
      <c r="Q56" s="17" t="s">
        <v>113</v>
      </c>
      <c r="R56" s="17" t="s">
        <v>113</v>
      </c>
      <c r="S56" s="18" t="s">
        <v>113</v>
      </c>
      <c r="T56" s="16" t="s">
        <v>112</v>
      </c>
      <c r="U56" s="17" t="s">
        <v>112</v>
      </c>
      <c r="V56" s="17" t="s">
        <v>112</v>
      </c>
      <c r="W56" s="17" t="s">
        <v>112</v>
      </c>
      <c r="X56" s="17" t="s">
        <v>112</v>
      </c>
      <c r="Y56" s="17" t="s">
        <v>112</v>
      </c>
      <c r="Z56" s="17" t="s">
        <v>113</v>
      </c>
      <c r="AA56" s="17" t="s">
        <v>112</v>
      </c>
      <c r="AB56" s="17" t="s">
        <v>112</v>
      </c>
      <c r="AC56" s="17" t="s">
        <v>112</v>
      </c>
      <c r="AD56" s="17" t="s">
        <v>112</v>
      </c>
      <c r="AE56" s="17" t="s">
        <v>113</v>
      </c>
      <c r="AF56" s="17" t="s">
        <v>112</v>
      </c>
      <c r="AG56" s="17" t="s">
        <v>112</v>
      </c>
      <c r="AH56" s="18" t="s">
        <v>113</v>
      </c>
      <c r="AI56" s="39" t="s">
        <v>114</v>
      </c>
      <c r="AJ56" s="41" t="s">
        <v>132</v>
      </c>
      <c r="AK56" s="16" t="s">
        <v>112</v>
      </c>
      <c r="AL56" s="17" t="s">
        <v>112</v>
      </c>
      <c r="AM56" s="17" t="s">
        <v>112</v>
      </c>
      <c r="AN56" s="17" t="s">
        <v>113</v>
      </c>
      <c r="AO56" s="17" t="s">
        <v>112</v>
      </c>
      <c r="AP56" s="18" t="s">
        <v>112</v>
      </c>
      <c r="AQ56" s="16">
        <v>0</v>
      </c>
      <c r="AR56" s="17">
        <v>0</v>
      </c>
      <c r="AS56" s="17">
        <v>0</v>
      </c>
      <c r="AT56" s="17">
        <v>0</v>
      </c>
      <c r="AU56" s="17">
        <v>1</v>
      </c>
      <c r="AV56" s="17">
        <v>0</v>
      </c>
      <c r="AW56" s="17">
        <v>0</v>
      </c>
      <c r="AX56" s="17">
        <v>0</v>
      </c>
      <c r="AY56" s="17">
        <v>0</v>
      </c>
      <c r="AZ56" s="17">
        <v>0</v>
      </c>
      <c r="BA56" s="17">
        <v>0</v>
      </c>
      <c r="BB56" s="17">
        <v>0</v>
      </c>
      <c r="BC56" s="17">
        <v>1</v>
      </c>
      <c r="BD56" s="17">
        <v>0</v>
      </c>
      <c r="BE56" s="17">
        <v>0</v>
      </c>
      <c r="BF56" s="17">
        <v>0</v>
      </c>
      <c r="BG56" s="18">
        <f t="shared" si="0"/>
        <v>2</v>
      </c>
    </row>
    <row r="57" spans="2:59" ht="30" customHeight="1">
      <c r="B57" s="70" t="s">
        <v>269</v>
      </c>
      <c r="C57" s="4" t="s">
        <v>270</v>
      </c>
      <c r="D57" s="22" t="s">
        <v>271</v>
      </c>
      <c r="E57" s="16" t="s">
        <v>113</v>
      </c>
      <c r="F57" s="17" t="s">
        <v>113</v>
      </c>
      <c r="G57" s="17" t="s">
        <v>113</v>
      </c>
      <c r="H57" s="18" t="s">
        <v>113</v>
      </c>
      <c r="I57" s="16" t="s">
        <v>113</v>
      </c>
      <c r="J57" s="17" t="s">
        <v>113</v>
      </c>
      <c r="K57" s="17" t="s">
        <v>112</v>
      </c>
      <c r="L57" s="17" t="s">
        <v>113</v>
      </c>
      <c r="M57" s="17" t="s">
        <v>113</v>
      </c>
      <c r="N57" s="17" t="s">
        <v>112</v>
      </c>
      <c r="O57" s="17" t="s">
        <v>112</v>
      </c>
      <c r="P57" s="17" t="s">
        <v>113</v>
      </c>
      <c r="Q57" s="17" t="s">
        <v>113</v>
      </c>
      <c r="R57" s="17" t="s">
        <v>113</v>
      </c>
      <c r="S57" s="18" t="s">
        <v>113</v>
      </c>
      <c r="T57" s="16" t="s">
        <v>113</v>
      </c>
      <c r="U57" s="17" t="s">
        <v>113</v>
      </c>
      <c r="V57" s="17" t="s">
        <v>112</v>
      </c>
      <c r="W57" s="17" t="s">
        <v>113</v>
      </c>
      <c r="X57" s="17" t="s">
        <v>112</v>
      </c>
      <c r="Y57" s="17" t="s">
        <v>112</v>
      </c>
      <c r="Z57" s="17" t="s">
        <v>112</v>
      </c>
      <c r="AA57" s="17" t="s">
        <v>112</v>
      </c>
      <c r="AB57" s="17" t="s">
        <v>112</v>
      </c>
      <c r="AC57" s="17" t="s">
        <v>112</v>
      </c>
      <c r="AD57" s="17" t="s">
        <v>112</v>
      </c>
      <c r="AE57" s="17" t="s">
        <v>113</v>
      </c>
      <c r="AF57" s="17" t="s">
        <v>112</v>
      </c>
      <c r="AG57" s="17" t="s">
        <v>112</v>
      </c>
      <c r="AH57" s="18" t="s">
        <v>113</v>
      </c>
      <c r="AI57" s="39" t="s">
        <v>114</v>
      </c>
      <c r="AJ57" s="41" t="s">
        <v>132</v>
      </c>
      <c r="AK57" s="16" t="s">
        <v>112</v>
      </c>
      <c r="AL57" s="17" t="s">
        <v>112</v>
      </c>
      <c r="AM57" s="17" t="s">
        <v>112</v>
      </c>
      <c r="AN57" s="17" t="s">
        <v>113</v>
      </c>
      <c r="AO57" s="17" t="s">
        <v>112</v>
      </c>
      <c r="AP57" s="18" t="s">
        <v>112</v>
      </c>
      <c r="AQ57" s="16">
        <v>0</v>
      </c>
      <c r="AR57" s="17">
        <v>0</v>
      </c>
      <c r="AS57" s="17">
        <v>0</v>
      </c>
      <c r="AT57" s="17">
        <v>0</v>
      </c>
      <c r="AU57" s="17">
        <v>1</v>
      </c>
      <c r="AV57" s="17">
        <v>0</v>
      </c>
      <c r="AW57" s="17">
        <v>0</v>
      </c>
      <c r="AX57" s="17">
        <v>0</v>
      </c>
      <c r="AY57" s="17">
        <v>0</v>
      </c>
      <c r="AZ57" s="17">
        <v>0</v>
      </c>
      <c r="BA57" s="17">
        <v>0</v>
      </c>
      <c r="BB57" s="17">
        <v>0</v>
      </c>
      <c r="BC57" s="17">
        <v>1</v>
      </c>
      <c r="BD57" s="17">
        <v>0</v>
      </c>
      <c r="BE57" s="17">
        <v>0</v>
      </c>
      <c r="BF57" s="17">
        <v>0</v>
      </c>
      <c r="BG57" s="18">
        <f t="shared" si="0"/>
        <v>2</v>
      </c>
    </row>
    <row r="58" spans="2:59" ht="30" customHeight="1">
      <c r="B58" s="70" t="s">
        <v>272</v>
      </c>
      <c r="C58" s="4" t="s">
        <v>273</v>
      </c>
      <c r="D58" s="22" t="s">
        <v>274</v>
      </c>
      <c r="E58" s="16" t="s">
        <v>113</v>
      </c>
      <c r="F58" s="17" t="s">
        <v>113</v>
      </c>
      <c r="G58" s="17" t="s">
        <v>113</v>
      </c>
      <c r="H58" s="18" t="s">
        <v>113</v>
      </c>
      <c r="I58" s="16" t="s">
        <v>113</v>
      </c>
      <c r="J58" s="17" t="s">
        <v>113</v>
      </c>
      <c r="K58" s="17" t="s">
        <v>112</v>
      </c>
      <c r="L58" s="17" t="s">
        <v>113</v>
      </c>
      <c r="M58" s="17" t="s">
        <v>113</v>
      </c>
      <c r="N58" s="17" t="s">
        <v>112</v>
      </c>
      <c r="O58" s="17" t="s">
        <v>112</v>
      </c>
      <c r="P58" s="17" t="s">
        <v>113</v>
      </c>
      <c r="Q58" s="17" t="s">
        <v>113</v>
      </c>
      <c r="R58" s="17" t="s">
        <v>113</v>
      </c>
      <c r="S58" s="18" t="s">
        <v>113</v>
      </c>
      <c r="T58" s="16" t="s">
        <v>112</v>
      </c>
      <c r="U58" s="17" t="s">
        <v>113</v>
      </c>
      <c r="V58" s="17" t="s">
        <v>112</v>
      </c>
      <c r="W58" s="17" t="s">
        <v>113</v>
      </c>
      <c r="X58" s="17" t="s">
        <v>112</v>
      </c>
      <c r="Y58" s="17" t="s">
        <v>112</v>
      </c>
      <c r="Z58" s="17" t="s">
        <v>112</v>
      </c>
      <c r="AA58" s="17" t="s">
        <v>112</v>
      </c>
      <c r="AB58" s="17" t="s">
        <v>112</v>
      </c>
      <c r="AC58" s="17" t="s">
        <v>112</v>
      </c>
      <c r="AD58" s="17" t="s">
        <v>112</v>
      </c>
      <c r="AE58" s="17" t="s">
        <v>113</v>
      </c>
      <c r="AF58" s="17" t="s">
        <v>112</v>
      </c>
      <c r="AG58" s="17" t="s">
        <v>112</v>
      </c>
      <c r="AH58" s="18" t="s">
        <v>113</v>
      </c>
      <c r="AI58" s="39" t="s">
        <v>114</v>
      </c>
      <c r="AJ58" s="41" t="s">
        <v>132</v>
      </c>
      <c r="AK58" s="16" t="s">
        <v>112</v>
      </c>
      <c r="AL58" s="17" t="s">
        <v>112</v>
      </c>
      <c r="AM58" s="17" t="s">
        <v>112</v>
      </c>
      <c r="AN58" s="17" t="s">
        <v>113</v>
      </c>
      <c r="AO58" s="17" t="s">
        <v>112</v>
      </c>
      <c r="AP58" s="18" t="s">
        <v>112</v>
      </c>
      <c r="AQ58" s="16">
        <v>0</v>
      </c>
      <c r="AR58" s="17">
        <v>0</v>
      </c>
      <c r="AS58" s="17">
        <v>0</v>
      </c>
      <c r="AT58" s="17">
        <v>0</v>
      </c>
      <c r="AU58" s="17">
        <v>1</v>
      </c>
      <c r="AV58" s="17">
        <v>0</v>
      </c>
      <c r="AW58" s="17">
        <v>0</v>
      </c>
      <c r="AX58" s="17">
        <v>0</v>
      </c>
      <c r="AY58" s="17">
        <v>0</v>
      </c>
      <c r="AZ58" s="17">
        <v>0</v>
      </c>
      <c r="BA58" s="17">
        <v>0</v>
      </c>
      <c r="BB58" s="17">
        <v>0</v>
      </c>
      <c r="BC58" s="17">
        <v>1</v>
      </c>
      <c r="BD58" s="17">
        <v>0</v>
      </c>
      <c r="BE58" s="17">
        <v>0</v>
      </c>
      <c r="BF58" s="17">
        <v>0</v>
      </c>
      <c r="BG58" s="18">
        <f t="shared" si="0"/>
        <v>2</v>
      </c>
    </row>
    <row r="59" spans="2:59" ht="30" customHeight="1">
      <c r="B59" s="70" t="s">
        <v>275</v>
      </c>
      <c r="C59" s="69" t="s">
        <v>276</v>
      </c>
      <c r="D59" s="22" t="s">
        <v>277</v>
      </c>
      <c r="E59" s="16" t="s">
        <v>113</v>
      </c>
      <c r="F59" s="17" t="s">
        <v>112</v>
      </c>
      <c r="G59" s="17" t="s">
        <v>113</v>
      </c>
      <c r="H59" s="18" t="s">
        <v>113</v>
      </c>
      <c r="I59" s="16" t="s">
        <v>113</v>
      </c>
      <c r="J59" s="17" t="s">
        <v>113</v>
      </c>
      <c r="K59" s="17" t="s">
        <v>113</v>
      </c>
      <c r="L59" s="17" t="s">
        <v>113</v>
      </c>
      <c r="M59" s="17" t="s">
        <v>113</v>
      </c>
      <c r="N59" s="17" t="s">
        <v>112</v>
      </c>
      <c r="O59" s="17" t="s">
        <v>112</v>
      </c>
      <c r="P59" s="17" t="s">
        <v>113</v>
      </c>
      <c r="Q59" s="17" t="s">
        <v>113</v>
      </c>
      <c r="R59" s="17" t="s">
        <v>113</v>
      </c>
      <c r="S59" s="18" t="s">
        <v>113</v>
      </c>
      <c r="T59" s="16" t="s">
        <v>113</v>
      </c>
      <c r="U59" s="17" t="s">
        <v>113</v>
      </c>
      <c r="V59" s="17" t="s">
        <v>112</v>
      </c>
      <c r="W59" s="17" t="s">
        <v>113</v>
      </c>
      <c r="X59" s="17" t="s">
        <v>112</v>
      </c>
      <c r="Y59" s="17" t="s">
        <v>113</v>
      </c>
      <c r="Z59" s="17" t="s">
        <v>112</v>
      </c>
      <c r="AA59" s="17" t="s">
        <v>112</v>
      </c>
      <c r="AB59" s="17" t="s">
        <v>112</v>
      </c>
      <c r="AC59" s="17" t="s">
        <v>112</v>
      </c>
      <c r="AD59" s="17" t="s">
        <v>112</v>
      </c>
      <c r="AE59" s="17" t="s">
        <v>113</v>
      </c>
      <c r="AF59" s="17" t="s">
        <v>112</v>
      </c>
      <c r="AG59" s="17" t="s">
        <v>112</v>
      </c>
      <c r="AH59" s="18" t="s">
        <v>113</v>
      </c>
      <c r="AI59" s="39" t="s">
        <v>114</v>
      </c>
      <c r="AJ59" s="41" t="s">
        <v>132</v>
      </c>
      <c r="AK59" s="16" t="s">
        <v>112</v>
      </c>
      <c r="AL59" s="17" t="s">
        <v>112</v>
      </c>
      <c r="AM59" s="17" t="s">
        <v>112</v>
      </c>
      <c r="AN59" s="17" t="s">
        <v>113</v>
      </c>
      <c r="AO59" s="17" t="s">
        <v>112</v>
      </c>
      <c r="AP59" s="18" t="s">
        <v>112</v>
      </c>
      <c r="AQ59" s="16">
        <v>0</v>
      </c>
      <c r="AR59" s="17">
        <v>0</v>
      </c>
      <c r="AS59" s="17">
        <v>0</v>
      </c>
      <c r="AT59" s="17">
        <v>0</v>
      </c>
      <c r="AU59" s="17">
        <v>1</v>
      </c>
      <c r="AV59" s="17">
        <v>0</v>
      </c>
      <c r="AW59" s="17">
        <v>0</v>
      </c>
      <c r="AX59" s="17">
        <v>0</v>
      </c>
      <c r="AY59" s="17">
        <v>0</v>
      </c>
      <c r="AZ59" s="17">
        <v>0</v>
      </c>
      <c r="BA59" s="17">
        <v>0</v>
      </c>
      <c r="BB59" s="17">
        <v>0</v>
      </c>
      <c r="BC59" s="17">
        <v>1</v>
      </c>
      <c r="BD59" s="17">
        <v>0</v>
      </c>
      <c r="BE59" s="17">
        <v>0</v>
      </c>
      <c r="BF59" s="17">
        <v>0</v>
      </c>
      <c r="BG59" s="18">
        <f t="shared" si="0"/>
        <v>2</v>
      </c>
    </row>
    <row r="60" spans="2:59" ht="30" customHeight="1">
      <c r="B60" s="70" t="s">
        <v>278</v>
      </c>
      <c r="C60" s="69" t="s">
        <v>279</v>
      </c>
      <c r="D60" s="22" t="s">
        <v>280</v>
      </c>
      <c r="E60" s="16" t="s">
        <v>112</v>
      </c>
      <c r="F60" s="17" t="s">
        <v>113</v>
      </c>
      <c r="G60" s="17" t="s">
        <v>113</v>
      </c>
      <c r="H60" s="18" t="s">
        <v>113</v>
      </c>
      <c r="I60" s="16" t="s">
        <v>112</v>
      </c>
      <c r="J60" s="17" t="s">
        <v>112</v>
      </c>
      <c r="K60" s="17" t="s">
        <v>112</v>
      </c>
      <c r="L60" s="17" t="s">
        <v>113</v>
      </c>
      <c r="M60" s="17" t="s">
        <v>113</v>
      </c>
      <c r="N60" s="17" t="s">
        <v>112</v>
      </c>
      <c r="O60" s="17" t="s">
        <v>112</v>
      </c>
      <c r="P60" s="17" t="s">
        <v>112</v>
      </c>
      <c r="Q60" s="17" t="s">
        <v>112</v>
      </c>
      <c r="R60" s="17" t="s">
        <v>113</v>
      </c>
      <c r="S60" s="18" t="s">
        <v>113</v>
      </c>
      <c r="T60" s="16" t="s">
        <v>112</v>
      </c>
      <c r="U60" s="17" t="s">
        <v>112</v>
      </c>
      <c r="V60" s="17" t="s">
        <v>112</v>
      </c>
      <c r="W60" s="17" t="s">
        <v>112</v>
      </c>
      <c r="X60" s="17" t="s">
        <v>112</v>
      </c>
      <c r="Y60" s="17" t="s">
        <v>112</v>
      </c>
      <c r="Z60" s="17" t="s">
        <v>113</v>
      </c>
      <c r="AA60" s="17" t="s">
        <v>112</v>
      </c>
      <c r="AB60" s="17" t="s">
        <v>112</v>
      </c>
      <c r="AC60" s="17" t="s">
        <v>112</v>
      </c>
      <c r="AD60" s="17" t="s">
        <v>112</v>
      </c>
      <c r="AE60" s="17" t="s">
        <v>113</v>
      </c>
      <c r="AF60" s="17" t="s">
        <v>112</v>
      </c>
      <c r="AG60" s="17" t="s">
        <v>112</v>
      </c>
      <c r="AH60" s="18" t="s">
        <v>113</v>
      </c>
      <c r="AI60" s="39" t="s">
        <v>114</v>
      </c>
      <c r="AJ60" s="41" t="s">
        <v>146</v>
      </c>
      <c r="AK60" s="16" t="s">
        <v>112</v>
      </c>
      <c r="AL60" s="17" t="s">
        <v>112</v>
      </c>
      <c r="AM60" s="17" t="s">
        <v>112</v>
      </c>
      <c r="AN60" s="17" t="s">
        <v>113</v>
      </c>
      <c r="AO60" s="17" t="s">
        <v>112</v>
      </c>
      <c r="AP60" s="18" t="s">
        <v>112</v>
      </c>
      <c r="AQ60" s="16">
        <v>0</v>
      </c>
      <c r="AR60" s="17">
        <v>0</v>
      </c>
      <c r="AS60" s="17">
        <v>0</v>
      </c>
      <c r="AT60" s="17">
        <v>0</v>
      </c>
      <c r="AU60" s="17">
        <v>1</v>
      </c>
      <c r="AV60" s="17">
        <v>0</v>
      </c>
      <c r="AW60" s="17">
        <v>0</v>
      </c>
      <c r="AX60" s="17">
        <v>0</v>
      </c>
      <c r="AY60" s="17">
        <v>0</v>
      </c>
      <c r="AZ60" s="17">
        <v>0</v>
      </c>
      <c r="BA60" s="17">
        <v>0</v>
      </c>
      <c r="BB60" s="17">
        <v>0</v>
      </c>
      <c r="BC60" s="17">
        <v>1</v>
      </c>
      <c r="BD60" s="17">
        <v>0</v>
      </c>
      <c r="BE60" s="17">
        <v>0</v>
      </c>
      <c r="BF60" s="17">
        <v>0</v>
      </c>
      <c r="BG60" s="18">
        <f t="shared" si="0"/>
        <v>2</v>
      </c>
    </row>
    <row r="61" spans="2:59" ht="30" customHeight="1">
      <c r="B61" s="70" t="s">
        <v>281</v>
      </c>
      <c r="C61" s="4" t="s">
        <v>282</v>
      </c>
      <c r="D61" s="22" t="s">
        <v>283</v>
      </c>
      <c r="E61" s="16" t="s">
        <v>112</v>
      </c>
      <c r="F61" s="17" t="s">
        <v>113</v>
      </c>
      <c r="G61" s="17" t="s">
        <v>113</v>
      </c>
      <c r="H61" s="18" t="s">
        <v>113</v>
      </c>
      <c r="I61" s="16" t="s">
        <v>112</v>
      </c>
      <c r="J61" s="17" t="s">
        <v>112</v>
      </c>
      <c r="K61" s="17" t="s">
        <v>112</v>
      </c>
      <c r="L61" s="17" t="s">
        <v>113</v>
      </c>
      <c r="M61" s="17" t="s">
        <v>113</v>
      </c>
      <c r="N61" s="17" t="s">
        <v>113</v>
      </c>
      <c r="O61" s="17" t="s">
        <v>113</v>
      </c>
      <c r="P61" s="17" t="s">
        <v>112</v>
      </c>
      <c r="Q61" s="17" t="s">
        <v>112</v>
      </c>
      <c r="R61" s="17" t="s">
        <v>113</v>
      </c>
      <c r="S61" s="18" t="s">
        <v>113</v>
      </c>
      <c r="T61" s="16" t="s">
        <v>112</v>
      </c>
      <c r="U61" s="17" t="s">
        <v>112</v>
      </c>
      <c r="V61" s="17" t="s">
        <v>112</v>
      </c>
      <c r="W61" s="17" t="s">
        <v>112</v>
      </c>
      <c r="X61" s="17" t="s">
        <v>112</v>
      </c>
      <c r="Y61" s="17" t="s">
        <v>112</v>
      </c>
      <c r="Z61" s="17" t="s">
        <v>113</v>
      </c>
      <c r="AA61" s="17" t="s">
        <v>112</v>
      </c>
      <c r="AB61" s="17" t="s">
        <v>112</v>
      </c>
      <c r="AC61" s="17" t="s">
        <v>112</v>
      </c>
      <c r="AD61" s="17" t="s">
        <v>112</v>
      </c>
      <c r="AE61" s="17" t="s">
        <v>113</v>
      </c>
      <c r="AF61" s="17" t="s">
        <v>112</v>
      </c>
      <c r="AG61" s="17" t="s">
        <v>112</v>
      </c>
      <c r="AH61" s="18" t="s">
        <v>113</v>
      </c>
      <c r="AI61" s="39" t="s">
        <v>128</v>
      </c>
      <c r="AJ61" s="41" t="s">
        <v>115</v>
      </c>
      <c r="AK61" s="16" t="s">
        <v>112</v>
      </c>
      <c r="AL61" s="17" t="s">
        <v>112</v>
      </c>
      <c r="AM61" s="17" t="s">
        <v>112</v>
      </c>
      <c r="AN61" s="17" t="s">
        <v>113</v>
      </c>
      <c r="AO61" s="17" t="s">
        <v>112</v>
      </c>
      <c r="AP61" s="18" t="s">
        <v>112</v>
      </c>
      <c r="AQ61" s="16">
        <v>1</v>
      </c>
      <c r="AR61" s="17">
        <v>0</v>
      </c>
      <c r="AS61" s="17">
        <v>0</v>
      </c>
      <c r="AT61" s="17">
        <v>0</v>
      </c>
      <c r="AU61" s="17">
        <v>1</v>
      </c>
      <c r="AV61" s="17">
        <v>1</v>
      </c>
      <c r="AW61" s="17">
        <v>0</v>
      </c>
      <c r="AX61" s="17">
        <v>0</v>
      </c>
      <c r="AY61" s="17">
        <v>0</v>
      </c>
      <c r="AZ61" s="17">
        <v>0</v>
      </c>
      <c r="BA61" s="17">
        <v>0</v>
      </c>
      <c r="BB61" s="17">
        <v>0</v>
      </c>
      <c r="BC61" s="17">
        <v>0</v>
      </c>
      <c r="BD61" s="17">
        <v>0</v>
      </c>
      <c r="BE61" s="17">
        <v>0</v>
      </c>
      <c r="BF61" s="17">
        <v>0</v>
      </c>
      <c r="BG61" s="18">
        <f t="shared" si="0"/>
        <v>3</v>
      </c>
    </row>
    <row r="62" spans="2:59" ht="30" customHeight="1">
      <c r="B62" s="70" t="s">
        <v>284</v>
      </c>
      <c r="C62" s="4" t="s">
        <v>285</v>
      </c>
      <c r="D62" s="22" t="s">
        <v>286</v>
      </c>
      <c r="E62" s="27" t="s">
        <v>112</v>
      </c>
      <c r="F62" s="17" t="s">
        <v>113</v>
      </c>
      <c r="G62" s="17" t="s">
        <v>113</v>
      </c>
      <c r="H62" s="18" t="s">
        <v>113</v>
      </c>
      <c r="I62" s="16" t="s">
        <v>112</v>
      </c>
      <c r="J62" s="17" t="s">
        <v>112</v>
      </c>
      <c r="K62" s="17" t="s">
        <v>112</v>
      </c>
      <c r="L62" s="17" t="s">
        <v>113</v>
      </c>
      <c r="M62" s="17" t="s">
        <v>113</v>
      </c>
      <c r="N62" s="17" t="s">
        <v>113</v>
      </c>
      <c r="O62" s="17" t="s">
        <v>113</v>
      </c>
      <c r="P62" s="17" t="s">
        <v>113</v>
      </c>
      <c r="Q62" s="17" t="s">
        <v>113</v>
      </c>
      <c r="R62" s="17" t="s">
        <v>113</v>
      </c>
      <c r="S62" s="18" t="s">
        <v>113</v>
      </c>
      <c r="T62" s="16" t="s">
        <v>112</v>
      </c>
      <c r="U62" s="17" t="s">
        <v>112</v>
      </c>
      <c r="V62" s="17" t="s">
        <v>112</v>
      </c>
      <c r="W62" s="17" t="s">
        <v>112</v>
      </c>
      <c r="X62" s="17" t="s">
        <v>112</v>
      </c>
      <c r="Y62" s="17" t="s">
        <v>112</v>
      </c>
      <c r="Z62" s="17" t="s">
        <v>113</v>
      </c>
      <c r="AA62" s="17" t="s">
        <v>112</v>
      </c>
      <c r="AB62" s="17" t="s">
        <v>112</v>
      </c>
      <c r="AC62" s="17" t="s">
        <v>112</v>
      </c>
      <c r="AD62" s="17" t="s">
        <v>112</v>
      </c>
      <c r="AE62" s="17" t="s">
        <v>113</v>
      </c>
      <c r="AF62" s="17" t="s">
        <v>112</v>
      </c>
      <c r="AG62" s="17" t="s">
        <v>112</v>
      </c>
      <c r="AH62" s="18" t="s">
        <v>113</v>
      </c>
      <c r="AI62" s="39" t="s">
        <v>128</v>
      </c>
      <c r="AJ62" s="41" t="s">
        <v>115</v>
      </c>
      <c r="AK62" s="16" t="s">
        <v>112</v>
      </c>
      <c r="AL62" s="17" t="s">
        <v>112</v>
      </c>
      <c r="AM62" s="17" t="s">
        <v>112</v>
      </c>
      <c r="AN62" s="17" t="s">
        <v>113</v>
      </c>
      <c r="AO62" s="17" t="s">
        <v>112</v>
      </c>
      <c r="AP62" s="18" t="s">
        <v>112</v>
      </c>
      <c r="AQ62" s="16">
        <v>0</v>
      </c>
      <c r="AR62" s="17">
        <v>0</v>
      </c>
      <c r="AS62" s="17">
        <v>0</v>
      </c>
      <c r="AT62" s="17">
        <v>0</v>
      </c>
      <c r="AU62" s="17">
        <v>1</v>
      </c>
      <c r="AV62" s="17">
        <v>1</v>
      </c>
      <c r="AW62" s="17">
        <v>0</v>
      </c>
      <c r="AX62" s="17">
        <v>0</v>
      </c>
      <c r="AY62" s="17">
        <v>0</v>
      </c>
      <c r="AZ62" s="17">
        <v>0</v>
      </c>
      <c r="BA62" s="17">
        <v>0</v>
      </c>
      <c r="BB62" s="17">
        <v>0</v>
      </c>
      <c r="BC62" s="17">
        <v>1</v>
      </c>
      <c r="BD62" s="17">
        <v>1</v>
      </c>
      <c r="BE62" s="17">
        <v>0</v>
      </c>
      <c r="BF62" s="17">
        <v>1</v>
      </c>
      <c r="BG62" s="18">
        <f t="shared" si="0"/>
        <v>5</v>
      </c>
    </row>
    <row r="63" spans="2:59" ht="30" customHeight="1">
      <c r="B63" s="70" t="s">
        <v>287</v>
      </c>
      <c r="C63" s="4" t="s">
        <v>288</v>
      </c>
      <c r="D63" s="22" t="s">
        <v>289</v>
      </c>
      <c r="E63" s="16" t="s">
        <v>112</v>
      </c>
      <c r="F63" s="17" t="s">
        <v>112</v>
      </c>
      <c r="G63" s="17" t="s">
        <v>113</v>
      </c>
      <c r="H63" s="18" t="s">
        <v>113</v>
      </c>
      <c r="I63" s="16" t="s">
        <v>112</v>
      </c>
      <c r="J63" s="17" t="s">
        <v>112</v>
      </c>
      <c r="K63" s="17" t="s">
        <v>112</v>
      </c>
      <c r="L63" s="17" t="s">
        <v>112</v>
      </c>
      <c r="M63" s="17" t="s">
        <v>112</v>
      </c>
      <c r="N63" s="17" t="s">
        <v>112</v>
      </c>
      <c r="O63" s="17" t="s">
        <v>112</v>
      </c>
      <c r="P63" s="17" t="s">
        <v>112</v>
      </c>
      <c r="Q63" s="17" t="s">
        <v>112</v>
      </c>
      <c r="R63" s="17" t="s">
        <v>113</v>
      </c>
      <c r="S63" s="18" t="s">
        <v>113</v>
      </c>
      <c r="T63" s="16" t="s">
        <v>112</v>
      </c>
      <c r="U63" s="17" t="s">
        <v>112</v>
      </c>
      <c r="V63" s="17" t="s">
        <v>112</v>
      </c>
      <c r="W63" s="17" t="s">
        <v>112</v>
      </c>
      <c r="X63" s="17" t="s">
        <v>112</v>
      </c>
      <c r="Y63" s="17" t="s">
        <v>112</v>
      </c>
      <c r="Z63" s="17" t="s">
        <v>112</v>
      </c>
      <c r="AA63" s="17" t="s">
        <v>112</v>
      </c>
      <c r="AB63" s="17" t="s">
        <v>112</v>
      </c>
      <c r="AC63" s="17" t="s">
        <v>112</v>
      </c>
      <c r="AD63" s="17" t="s">
        <v>112</v>
      </c>
      <c r="AE63" s="17" t="s">
        <v>113</v>
      </c>
      <c r="AF63" s="17" t="s">
        <v>112</v>
      </c>
      <c r="AG63" s="17" t="s">
        <v>112</v>
      </c>
      <c r="AH63" s="18" t="s">
        <v>113</v>
      </c>
      <c r="AI63" s="39" t="s">
        <v>128</v>
      </c>
      <c r="AJ63" s="41" t="s">
        <v>142</v>
      </c>
      <c r="AK63" s="16" t="s">
        <v>112</v>
      </c>
      <c r="AL63" s="17" t="s">
        <v>112</v>
      </c>
      <c r="AM63" s="17" t="s">
        <v>112</v>
      </c>
      <c r="AN63" s="17" t="s">
        <v>113</v>
      </c>
      <c r="AO63" s="17" t="s">
        <v>112</v>
      </c>
      <c r="AP63" s="18" t="s">
        <v>112</v>
      </c>
      <c r="AQ63" s="16">
        <v>0</v>
      </c>
      <c r="AR63" s="17">
        <v>1</v>
      </c>
      <c r="AS63" s="17">
        <v>0</v>
      </c>
      <c r="AT63" s="17">
        <v>0</v>
      </c>
      <c r="AU63" s="17">
        <v>1</v>
      </c>
      <c r="AV63" s="17">
        <v>0</v>
      </c>
      <c r="AW63" s="17">
        <v>0</v>
      </c>
      <c r="AX63" s="17">
        <v>1</v>
      </c>
      <c r="AY63" s="17">
        <v>0</v>
      </c>
      <c r="AZ63" s="17">
        <v>0</v>
      </c>
      <c r="BA63" s="17">
        <v>0</v>
      </c>
      <c r="BB63" s="17">
        <v>0</v>
      </c>
      <c r="BC63" s="17">
        <v>0</v>
      </c>
      <c r="BD63" s="17">
        <v>0</v>
      </c>
      <c r="BE63" s="17">
        <v>0</v>
      </c>
      <c r="BF63" s="17">
        <v>1</v>
      </c>
      <c r="BG63" s="18">
        <f t="shared" si="0"/>
        <v>4</v>
      </c>
    </row>
    <row r="64" spans="2:59" ht="30" customHeight="1">
      <c r="B64" s="70" t="s">
        <v>290</v>
      </c>
      <c r="C64" s="4" t="s">
        <v>291</v>
      </c>
      <c r="D64" s="22" t="s">
        <v>292</v>
      </c>
      <c r="E64" s="16" t="s">
        <v>113</v>
      </c>
      <c r="F64" s="17" t="s">
        <v>113</v>
      </c>
      <c r="G64" s="17" t="s">
        <v>113</v>
      </c>
      <c r="H64" s="18" t="s">
        <v>113</v>
      </c>
      <c r="I64" s="16" t="s">
        <v>113</v>
      </c>
      <c r="J64" s="17" t="s">
        <v>113</v>
      </c>
      <c r="K64" s="17" t="s">
        <v>112</v>
      </c>
      <c r="L64" s="17" t="s">
        <v>113</v>
      </c>
      <c r="M64" s="17" t="s">
        <v>113</v>
      </c>
      <c r="N64" s="17" t="s">
        <v>113</v>
      </c>
      <c r="O64" s="17" t="s">
        <v>113</v>
      </c>
      <c r="P64" s="17" t="s">
        <v>113</v>
      </c>
      <c r="Q64" s="17" t="s">
        <v>113</v>
      </c>
      <c r="R64" s="17" t="s">
        <v>113</v>
      </c>
      <c r="S64" s="18" t="s">
        <v>113</v>
      </c>
      <c r="T64" s="16" t="s">
        <v>113</v>
      </c>
      <c r="U64" s="17" t="s">
        <v>112</v>
      </c>
      <c r="V64" s="17" t="s">
        <v>112</v>
      </c>
      <c r="W64" s="17" t="s">
        <v>112</v>
      </c>
      <c r="X64" s="17" t="s">
        <v>112</v>
      </c>
      <c r="Y64" s="17" t="s">
        <v>112</v>
      </c>
      <c r="Z64" s="17" t="s">
        <v>113</v>
      </c>
      <c r="AA64" s="17" t="s">
        <v>112</v>
      </c>
      <c r="AB64" s="17" t="s">
        <v>113</v>
      </c>
      <c r="AC64" s="17" t="s">
        <v>112</v>
      </c>
      <c r="AD64" s="17" t="s">
        <v>112</v>
      </c>
      <c r="AE64" s="17" t="s">
        <v>112</v>
      </c>
      <c r="AF64" s="17" t="s">
        <v>113</v>
      </c>
      <c r="AG64" s="17" t="s">
        <v>112</v>
      </c>
      <c r="AH64" s="18" t="s">
        <v>113</v>
      </c>
      <c r="AI64" s="39" t="s">
        <v>114</v>
      </c>
      <c r="AJ64" s="41" t="s">
        <v>128</v>
      </c>
      <c r="AK64" s="16" t="s">
        <v>113</v>
      </c>
      <c r="AL64" s="17" t="s">
        <v>113</v>
      </c>
      <c r="AM64" s="17" t="s">
        <v>112</v>
      </c>
      <c r="AN64" s="17" t="s">
        <v>113</v>
      </c>
      <c r="AO64" s="17" t="s">
        <v>112</v>
      </c>
      <c r="AP64" s="18" t="s">
        <v>112</v>
      </c>
      <c r="AQ64" s="16">
        <v>0</v>
      </c>
      <c r="AR64" s="17">
        <v>0</v>
      </c>
      <c r="AS64" s="17">
        <v>0</v>
      </c>
      <c r="AT64" s="17">
        <v>1</v>
      </c>
      <c r="AU64" s="17">
        <v>1</v>
      </c>
      <c r="AV64" s="17">
        <v>1</v>
      </c>
      <c r="AW64" s="17">
        <v>0</v>
      </c>
      <c r="AX64" s="17">
        <v>0</v>
      </c>
      <c r="AY64" s="17">
        <v>0</v>
      </c>
      <c r="AZ64" s="17">
        <v>0</v>
      </c>
      <c r="BA64" s="17">
        <v>0</v>
      </c>
      <c r="BB64" s="17">
        <v>0</v>
      </c>
      <c r="BC64" s="17">
        <v>1</v>
      </c>
      <c r="BD64" s="17">
        <v>1</v>
      </c>
      <c r="BE64" s="17">
        <v>0</v>
      </c>
      <c r="BF64" s="17">
        <v>0</v>
      </c>
      <c r="BG64" s="18">
        <f t="shared" si="0"/>
        <v>5</v>
      </c>
    </row>
    <row r="65" spans="2:59" ht="30" customHeight="1">
      <c r="B65" s="70" t="s">
        <v>293</v>
      </c>
      <c r="C65" s="4" t="s">
        <v>294</v>
      </c>
      <c r="D65" s="22" t="s">
        <v>295</v>
      </c>
      <c r="E65" s="16" t="s">
        <v>113</v>
      </c>
      <c r="F65" s="17" t="s">
        <v>113</v>
      </c>
      <c r="G65" s="17" t="s">
        <v>113</v>
      </c>
      <c r="H65" s="18" t="s">
        <v>113</v>
      </c>
      <c r="I65" s="16" t="s">
        <v>113</v>
      </c>
      <c r="J65" s="17" t="s">
        <v>113</v>
      </c>
      <c r="K65" s="17" t="s">
        <v>112</v>
      </c>
      <c r="L65" s="17" t="s">
        <v>113</v>
      </c>
      <c r="M65" s="17" t="s">
        <v>113</v>
      </c>
      <c r="N65" s="17" t="s">
        <v>113</v>
      </c>
      <c r="O65" s="17" t="s">
        <v>113</v>
      </c>
      <c r="P65" s="17" t="s">
        <v>113</v>
      </c>
      <c r="Q65" s="17" t="s">
        <v>113</v>
      </c>
      <c r="R65" s="17" t="s">
        <v>113</v>
      </c>
      <c r="S65" s="18" t="s">
        <v>113</v>
      </c>
      <c r="T65" s="16" t="s">
        <v>113</v>
      </c>
      <c r="U65" s="17" t="s">
        <v>112</v>
      </c>
      <c r="V65" s="17" t="s">
        <v>112</v>
      </c>
      <c r="W65" s="17" t="s">
        <v>112</v>
      </c>
      <c r="X65" s="17" t="s">
        <v>112</v>
      </c>
      <c r="Y65" s="17" t="s">
        <v>112</v>
      </c>
      <c r="Z65" s="17" t="s">
        <v>113</v>
      </c>
      <c r="AA65" s="17" t="s">
        <v>112</v>
      </c>
      <c r="AB65" s="17" t="s">
        <v>113</v>
      </c>
      <c r="AC65" s="17" t="s">
        <v>112</v>
      </c>
      <c r="AD65" s="17" t="s">
        <v>112</v>
      </c>
      <c r="AE65" s="17" t="s">
        <v>113</v>
      </c>
      <c r="AF65" s="17" t="s">
        <v>113</v>
      </c>
      <c r="AG65" s="17" t="s">
        <v>112</v>
      </c>
      <c r="AH65" s="18" t="s">
        <v>113</v>
      </c>
      <c r="AI65" s="39" t="s">
        <v>114</v>
      </c>
      <c r="AJ65" s="41" t="s">
        <v>128</v>
      </c>
      <c r="AK65" s="16" t="s">
        <v>112</v>
      </c>
      <c r="AL65" s="17" t="s">
        <v>112</v>
      </c>
      <c r="AM65" s="17" t="s">
        <v>112</v>
      </c>
      <c r="AN65" s="17" t="s">
        <v>113</v>
      </c>
      <c r="AO65" s="17" t="s">
        <v>113</v>
      </c>
      <c r="AP65" s="18" t="s">
        <v>112</v>
      </c>
      <c r="AQ65" s="16">
        <v>0</v>
      </c>
      <c r="AR65" s="17">
        <v>0</v>
      </c>
      <c r="AS65" s="17">
        <v>0</v>
      </c>
      <c r="AT65" s="17">
        <v>1</v>
      </c>
      <c r="AU65" s="17">
        <v>1</v>
      </c>
      <c r="AV65" s="17">
        <v>0</v>
      </c>
      <c r="AW65" s="17">
        <v>0</v>
      </c>
      <c r="AX65" s="17">
        <v>0</v>
      </c>
      <c r="AY65" s="17">
        <v>0</v>
      </c>
      <c r="AZ65" s="17">
        <v>0</v>
      </c>
      <c r="BA65" s="17">
        <v>0</v>
      </c>
      <c r="BB65" s="17">
        <v>0</v>
      </c>
      <c r="BC65" s="17">
        <v>1</v>
      </c>
      <c r="BD65" s="17">
        <v>1</v>
      </c>
      <c r="BE65" s="17">
        <v>0</v>
      </c>
      <c r="BF65" s="17">
        <v>0</v>
      </c>
      <c r="BG65" s="18">
        <f t="shared" si="0"/>
        <v>4</v>
      </c>
    </row>
    <row r="66" spans="2:59" ht="30" customHeight="1">
      <c r="B66" s="70" t="s">
        <v>296</v>
      </c>
      <c r="C66" s="4" t="s">
        <v>297</v>
      </c>
      <c r="D66" s="22" t="s">
        <v>298</v>
      </c>
      <c r="E66" s="16" t="s">
        <v>113</v>
      </c>
      <c r="F66" s="17" t="s">
        <v>112</v>
      </c>
      <c r="G66" s="17" t="s">
        <v>113</v>
      </c>
      <c r="H66" s="18" t="s">
        <v>113</v>
      </c>
      <c r="I66" s="16" t="s">
        <v>113</v>
      </c>
      <c r="J66" s="17" t="s">
        <v>113</v>
      </c>
      <c r="K66" s="17" t="s">
        <v>112</v>
      </c>
      <c r="L66" s="17" t="s">
        <v>113</v>
      </c>
      <c r="M66" s="17" t="s">
        <v>112</v>
      </c>
      <c r="N66" s="17" t="s">
        <v>112</v>
      </c>
      <c r="O66" s="17" t="s">
        <v>112</v>
      </c>
      <c r="P66" s="17" t="s">
        <v>112</v>
      </c>
      <c r="Q66" s="17" t="s">
        <v>112</v>
      </c>
      <c r="R66" s="17" t="s">
        <v>113</v>
      </c>
      <c r="S66" s="18" t="s">
        <v>113</v>
      </c>
      <c r="T66" s="16" t="s">
        <v>112</v>
      </c>
      <c r="U66" s="17" t="s">
        <v>112</v>
      </c>
      <c r="V66" s="17" t="s">
        <v>112</v>
      </c>
      <c r="W66" s="17" t="s">
        <v>112</v>
      </c>
      <c r="X66" s="17" t="s">
        <v>112</v>
      </c>
      <c r="Y66" s="17" t="s">
        <v>112</v>
      </c>
      <c r="Z66" s="17" t="s">
        <v>113</v>
      </c>
      <c r="AA66" s="17" t="s">
        <v>112</v>
      </c>
      <c r="AB66" s="17" t="s">
        <v>112</v>
      </c>
      <c r="AC66" s="17" t="s">
        <v>112</v>
      </c>
      <c r="AD66" s="17" t="s">
        <v>112</v>
      </c>
      <c r="AE66" s="17" t="s">
        <v>112</v>
      </c>
      <c r="AF66" s="17" t="s">
        <v>112</v>
      </c>
      <c r="AG66" s="17" t="s">
        <v>112</v>
      </c>
      <c r="AH66" s="18" t="s">
        <v>113</v>
      </c>
      <c r="AI66" s="39" t="s">
        <v>128</v>
      </c>
      <c r="AJ66" s="41" t="s">
        <v>146</v>
      </c>
      <c r="AK66" s="16" t="s">
        <v>112</v>
      </c>
      <c r="AL66" s="17" t="s">
        <v>112</v>
      </c>
      <c r="AM66" s="17" t="s">
        <v>112</v>
      </c>
      <c r="AN66" s="17" t="s">
        <v>112</v>
      </c>
      <c r="AO66" s="17" t="s">
        <v>112</v>
      </c>
      <c r="AP66" s="18" t="s">
        <v>113</v>
      </c>
      <c r="AQ66" s="16">
        <v>0</v>
      </c>
      <c r="AR66" s="17">
        <v>0</v>
      </c>
      <c r="AS66" s="17">
        <v>0</v>
      </c>
      <c r="AT66" s="17">
        <v>0</v>
      </c>
      <c r="AU66" s="17">
        <v>0</v>
      </c>
      <c r="AV66" s="17">
        <v>0</v>
      </c>
      <c r="AW66" s="17">
        <v>0</v>
      </c>
      <c r="AX66" s="17">
        <v>0</v>
      </c>
      <c r="AY66" s="17">
        <v>0</v>
      </c>
      <c r="AZ66" s="17">
        <v>0</v>
      </c>
      <c r="BA66" s="17">
        <v>0</v>
      </c>
      <c r="BB66" s="17">
        <v>0</v>
      </c>
      <c r="BC66" s="17">
        <v>0</v>
      </c>
      <c r="BD66" s="17">
        <v>1</v>
      </c>
      <c r="BE66" s="17">
        <v>0</v>
      </c>
      <c r="BF66" s="17">
        <v>1</v>
      </c>
      <c r="BG66" s="18">
        <f t="shared" si="0"/>
        <v>2</v>
      </c>
    </row>
    <row r="67" spans="2:59" ht="30" customHeight="1">
      <c r="B67" s="70" t="s">
        <v>299</v>
      </c>
      <c r="C67" s="4" t="s">
        <v>300</v>
      </c>
      <c r="D67" s="22" t="s">
        <v>301</v>
      </c>
      <c r="E67" s="16" t="s">
        <v>113</v>
      </c>
      <c r="F67" s="17" t="s">
        <v>112</v>
      </c>
      <c r="G67" s="17" t="s">
        <v>113</v>
      </c>
      <c r="H67" s="18" t="s">
        <v>113</v>
      </c>
      <c r="I67" s="16" t="s">
        <v>112</v>
      </c>
      <c r="J67" s="17" t="s">
        <v>113</v>
      </c>
      <c r="K67" s="17" t="s">
        <v>112</v>
      </c>
      <c r="L67" s="17" t="s">
        <v>112</v>
      </c>
      <c r="M67" s="17" t="s">
        <v>112</v>
      </c>
      <c r="N67" s="17" t="s">
        <v>112</v>
      </c>
      <c r="O67" s="17" t="s">
        <v>112</v>
      </c>
      <c r="P67" s="17" t="s">
        <v>112</v>
      </c>
      <c r="Q67" s="17" t="s">
        <v>113</v>
      </c>
      <c r="R67" s="17" t="s">
        <v>113</v>
      </c>
      <c r="S67" s="18" t="s">
        <v>113</v>
      </c>
      <c r="T67" s="16" t="s">
        <v>113</v>
      </c>
      <c r="U67" s="17" t="s">
        <v>113</v>
      </c>
      <c r="V67" s="17" t="s">
        <v>112</v>
      </c>
      <c r="W67" s="17" t="s">
        <v>112</v>
      </c>
      <c r="X67" s="17" t="s">
        <v>112</v>
      </c>
      <c r="Y67" s="17" t="s">
        <v>112</v>
      </c>
      <c r="Z67" s="17" t="s">
        <v>113</v>
      </c>
      <c r="AA67" s="17" t="s">
        <v>112</v>
      </c>
      <c r="AB67" s="17" t="s">
        <v>112</v>
      </c>
      <c r="AC67" s="17" t="s">
        <v>112</v>
      </c>
      <c r="AD67" s="17" t="s">
        <v>112</v>
      </c>
      <c r="AE67" s="17" t="s">
        <v>112</v>
      </c>
      <c r="AF67" s="17" t="s">
        <v>112</v>
      </c>
      <c r="AG67" s="17" t="s">
        <v>112</v>
      </c>
      <c r="AH67" s="18" t="s">
        <v>113</v>
      </c>
      <c r="AI67" s="39" t="s">
        <v>128</v>
      </c>
      <c r="AJ67" s="41" t="s">
        <v>115</v>
      </c>
      <c r="AK67" s="16" t="s">
        <v>112</v>
      </c>
      <c r="AL67" s="17" t="s">
        <v>112</v>
      </c>
      <c r="AM67" s="17" t="s">
        <v>112</v>
      </c>
      <c r="AN67" s="17" t="s">
        <v>112</v>
      </c>
      <c r="AO67" s="17" t="s">
        <v>112</v>
      </c>
      <c r="AP67" s="18" t="s">
        <v>113</v>
      </c>
      <c r="AQ67" s="16">
        <v>0</v>
      </c>
      <c r="AR67" s="17">
        <v>0</v>
      </c>
      <c r="AS67" s="17">
        <v>0</v>
      </c>
      <c r="AT67" s="17">
        <v>0</v>
      </c>
      <c r="AU67" s="17">
        <v>0</v>
      </c>
      <c r="AV67" s="17">
        <v>0</v>
      </c>
      <c r="AW67" s="17">
        <v>0</v>
      </c>
      <c r="AX67" s="17">
        <v>0</v>
      </c>
      <c r="AY67" s="17">
        <v>0</v>
      </c>
      <c r="AZ67" s="17">
        <v>0</v>
      </c>
      <c r="BA67" s="17">
        <v>0</v>
      </c>
      <c r="BB67" s="17">
        <v>0</v>
      </c>
      <c r="BC67" s="17">
        <v>0</v>
      </c>
      <c r="BD67" s="17">
        <v>1</v>
      </c>
      <c r="BE67" s="17">
        <v>0</v>
      </c>
      <c r="BF67" s="17">
        <v>1</v>
      </c>
      <c r="BG67" s="18">
        <f t="shared" si="0"/>
        <v>2</v>
      </c>
    </row>
    <row r="68" spans="2:59" ht="30" customHeight="1">
      <c r="B68" s="70" t="s">
        <v>302</v>
      </c>
      <c r="C68" s="4" t="s">
        <v>303</v>
      </c>
      <c r="D68" s="22" t="s">
        <v>304</v>
      </c>
      <c r="E68" s="16" t="s">
        <v>113</v>
      </c>
      <c r="F68" s="17" t="s">
        <v>112</v>
      </c>
      <c r="G68" s="17" t="s">
        <v>112</v>
      </c>
      <c r="H68" s="18" t="s">
        <v>113</v>
      </c>
      <c r="I68" s="16" t="s">
        <v>112</v>
      </c>
      <c r="J68" s="17" t="s">
        <v>113</v>
      </c>
      <c r="K68" s="17" t="s">
        <v>113</v>
      </c>
      <c r="L68" s="17" t="s">
        <v>112</v>
      </c>
      <c r="M68" s="17" t="s">
        <v>113</v>
      </c>
      <c r="N68" s="17" t="s">
        <v>112</v>
      </c>
      <c r="O68" s="17" t="s">
        <v>112</v>
      </c>
      <c r="P68" s="17" t="s">
        <v>113</v>
      </c>
      <c r="Q68" s="17" t="s">
        <v>113</v>
      </c>
      <c r="R68" s="17" t="s">
        <v>112</v>
      </c>
      <c r="S68" s="18" t="s">
        <v>113</v>
      </c>
      <c r="T68" s="16" t="s">
        <v>112</v>
      </c>
      <c r="U68" s="17" t="s">
        <v>112</v>
      </c>
      <c r="V68" s="17" t="s">
        <v>113</v>
      </c>
      <c r="W68" s="17" t="s">
        <v>112</v>
      </c>
      <c r="X68" s="17" t="s">
        <v>113</v>
      </c>
      <c r="Y68" s="17" t="s">
        <v>112</v>
      </c>
      <c r="Z68" s="17" t="s">
        <v>112</v>
      </c>
      <c r="AA68" s="17" t="s">
        <v>113</v>
      </c>
      <c r="AB68" s="17" t="s">
        <v>112</v>
      </c>
      <c r="AC68" s="17" t="s">
        <v>112</v>
      </c>
      <c r="AD68" s="17" t="s">
        <v>112</v>
      </c>
      <c r="AE68" s="17" t="s">
        <v>112</v>
      </c>
      <c r="AF68" s="17" t="s">
        <v>112</v>
      </c>
      <c r="AG68" s="17" t="s">
        <v>113</v>
      </c>
      <c r="AH68" s="18" t="s">
        <v>113</v>
      </c>
      <c r="AI68" s="39" t="s">
        <v>128</v>
      </c>
      <c r="AJ68" s="41" t="s">
        <v>146</v>
      </c>
      <c r="AK68" s="16" t="s">
        <v>112</v>
      </c>
      <c r="AL68" s="17" t="s">
        <v>113</v>
      </c>
      <c r="AM68" s="17" t="s">
        <v>112</v>
      </c>
      <c r="AN68" s="17" t="s">
        <v>112</v>
      </c>
      <c r="AO68" s="17" t="s">
        <v>112</v>
      </c>
      <c r="AP68" s="18" t="s">
        <v>112</v>
      </c>
      <c r="AQ68" s="16">
        <v>0</v>
      </c>
      <c r="AR68" s="17">
        <v>0</v>
      </c>
      <c r="AS68" s="17">
        <v>0</v>
      </c>
      <c r="AT68" s="17">
        <v>0</v>
      </c>
      <c r="AU68" s="17">
        <v>0</v>
      </c>
      <c r="AV68" s="17">
        <v>0</v>
      </c>
      <c r="AW68" s="17">
        <v>0</v>
      </c>
      <c r="AX68" s="17">
        <v>1</v>
      </c>
      <c r="AY68" s="17">
        <v>1</v>
      </c>
      <c r="AZ68" s="17">
        <v>1</v>
      </c>
      <c r="BA68" s="17">
        <v>0</v>
      </c>
      <c r="BB68" s="17">
        <v>1</v>
      </c>
      <c r="BC68" s="17">
        <v>0</v>
      </c>
      <c r="BD68" s="17">
        <v>1</v>
      </c>
      <c r="BE68" s="17">
        <v>0</v>
      </c>
      <c r="BF68" s="17">
        <v>0</v>
      </c>
      <c r="BG68" s="18">
        <f t="shared" si="0"/>
        <v>5</v>
      </c>
    </row>
    <row r="69" spans="2:59" ht="30" customHeight="1">
      <c r="B69" s="70" t="s">
        <v>305</v>
      </c>
      <c r="C69" s="4" t="s">
        <v>306</v>
      </c>
      <c r="D69" s="22" t="s">
        <v>307</v>
      </c>
      <c r="E69" s="16" t="s">
        <v>113</v>
      </c>
      <c r="F69" s="17" t="s">
        <v>112</v>
      </c>
      <c r="G69" s="17" t="s">
        <v>112</v>
      </c>
      <c r="H69" s="18" t="s">
        <v>113</v>
      </c>
      <c r="I69" s="16" t="s">
        <v>112</v>
      </c>
      <c r="J69" s="17" t="s">
        <v>113</v>
      </c>
      <c r="K69" s="17" t="s">
        <v>113</v>
      </c>
      <c r="L69" s="17" t="s">
        <v>113</v>
      </c>
      <c r="M69" s="17" t="s">
        <v>113</v>
      </c>
      <c r="N69" s="17" t="s">
        <v>112</v>
      </c>
      <c r="O69" s="17" t="s">
        <v>112</v>
      </c>
      <c r="P69" s="17" t="s">
        <v>113</v>
      </c>
      <c r="Q69" s="17" t="s">
        <v>113</v>
      </c>
      <c r="R69" s="17" t="s">
        <v>112</v>
      </c>
      <c r="S69" s="18" t="s">
        <v>113</v>
      </c>
      <c r="T69" s="16" t="s">
        <v>112</v>
      </c>
      <c r="U69" s="17" t="s">
        <v>112</v>
      </c>
      <c r="V69" s="17" t="s">
        <v>113</v>
      </c>
      <c r="W69" s="17" t="s">
        <v>112</v>
      </c>
      <c r="X69" s="17" t="s">
        <v>113</v>
      </c>
      <c r="Y69" s="17" t="s">
        <v>112</v>
      </c>
      <c r="Z69" s="17" t="s">
        <v>112</v>
      </c>
      <c r="AA69" s="17" t="s">
        <v>113</v>
      </c>
      <c r="AB69" s="17" t="s">
        <v>112</v>
      </c>
      <c r="AC69" s="17" t="s">
        <v>112</v>
      </c>
      <c r="AD69" s="17" t="s">
        <v>112</v>
      </c>
      <c r="AE69" s="17" t="s">
        <v>112</v>
      </c>
      <c r="AF69" s="17" t="s">
        <v>112</v>
      </c>
      <c r="AG69" s="17" t="s">
        <v>113</v>
      </c>
      <c r="AH69" s="18" t="s">
        <v>113</v>
      </c>
      <c r="AI69" s="39" t="s">
        <v>128</v>
      </c>
      <c r="AJ69" s="41" t="s">
        <v>146</v>
      </c>
      <c r="AK69" s="16" t="s">
        <v>112</v>
      </c>
      <c r="AL69" s="17" t="s">
        <v>113</v>
      </c>
      <c r="AM69" s="17" t="s">
        <v>112</v>
      </c>
      <c r="AN69" s="17" t="s">
        <v>112</v>
      </c>
      <c r="AO69" s="17" t="s">
        <v>112</v>
      </c>
      <c r="AP69" s="18" t="s">
        <v>112</v>
      </c>
      <c r="AQ69" s="16">
        <v>0</v>
      </c>
      <c r="AR69" s="17">
        <v>0</v>
      </c>
      <c r="AS69" s="17">
        <v>0</v>
      </c>
      <c r="AT69" s="17">
        <v>0</v>
      </c>
      <c r="AU69" s="17">
        <v>0</v>
      </c>
      <c r="AV69" s="17">
        <v>0</v>
      </c>
      <c r="AW69" s="17">
        <v>0</v>
      </c>
      <c r="AX69" s="17">
        <v>0</v>
      </c>
      <c r="AY69" s="17">
        <v>0</v>
      </c>
      <c r="AZ69" s="17">
        <v>0</v>
      </c>
      <c r="BA69" s="17">
        <v>0</v>
      </c>
      <c r="BB69" s="17">
        <v>1</v>
      </c>
      <c r="BC69" s="17">
        <v>0</v>
      </c>
      <c r="BD69" s="17">
        <v>1</v>
      </c>
      <c r="BE69" s="17">
        <v>0</v>
      </c>
      <c r="BF69" s="17">
        <v>0</v>
      </c>
      <c r="BG69" s="18">
        <f t="shared" si="0"/>
        <v>2</v>
      </c>
    </row>
    <row r="70" spans="2:59" ht="30" customHeight="1">
      <c r="B70" s="70" t="s">
        <v>308</v>
      </c>
      <c r="C70" s="4" t="s">
        <v>309</v>
      </c>
      <c r="D70" s="22" t="s">
        <v>310</v>
      </c>
      <c r="E70" s="16" t="s">
        <v>112</v>
      </c>
      <c r="F70" s="17" t="s">
        <v>113</v>
      </c>
      <c r="G70" s="17" t="s">
        <v>113</v>
      </c>
      <c r="H70" s="18" t="s">
        <v>113</v>
      </c>
      <c r="I70" s="16" t="s">
        <v>112</v>
      </c>
      <c r="J70" s="17" t="s">
        <v>112</v>
      </c>
      <c r="K70" s="17" t="s">
        <v>112</v>
      </c>
      <c r="L70" s="17" t="s">
        <v>113</v>
      </c>
      <c r="M70" s="17" t="s">
        <v>113</v>
      </c>
      <c r="N70" s="17" t="s">
        <v>112</v>
      </c>
      <c r="O70" s="17" t="s">
        <v>112</v>
      </c>
      <c r="P70" s="17" t="s">
        <v>113</v>
      </c>
      <c r="Q70" s="17" t="s">
        <v>113</v>
      </c>
      <c r="R70" s="17" t="s">
        <v>113</v>
      </c>
      <c r="S70" s="18" t="s">
        <v>113</v>
      </c>
      <c r="T70" s="16" t="s">
        <v>112</v>
      </c>
      <c r="U70" s="17" t="s">
        <v>112</v>
      </c>
      <c r="V70" s="17" t="s">
        <v>112</v>
      </c>
      <c r="W70" s="17" t="s">
        <v>113</v>
      </c>
      <c r="X70" s="17" t="s">
        <v>112</v>
      </c>
      <c r="Y70" s="17" t="s">
        <v>113</v>
      </c>
      <c r="Z70" s="17" t="s">
        <v>113</v>
      </c>
      <c r="AA70" s="17" t="s">
        <v>112</v>
      </c>
      <c r="AB70" s="17" t="s">
        <v>112</v>
      </c>
      <c r="AC70" s="17" t="s">
        <v>112</v>
      </c>
      <c r="AD70" s="17" t="s">
        <v>112</v>
      </c>
      <c r="AE70" s="17" t="s">
        <v>113</v>
      </c>
      <c r="AF70" s="17" t="s">
        <v>112</v>
      </c>
      <c r="AG70" s="17" t="s">
        <v>112</v>
      </c>
      <c r="AH70" s="18" t="s">
        <v>113</v>
      </c>
      <c r="AI70" s="39" t="s">
        <v>128</v>
      </c>
      <c r="AJ70" s="41" t="s">
        <v>115</v>
      </c>
      <c r="AK70" s="16" t="s">
        <v>112</v>
      </c>
      <c r="AL70" s="17" t="s">
        <v>112</v>
      </c>
      <c r="AM70" s="17" t="s">
        <v>112</v>
      </c>
      <c r="AN70" s="17" t="s">
        <v>113</v>
      </c>
      <c r="AO70" s="17" t="s">
        <v>112</v>
      </c>
      <c r="AP70" s="18" t="s">
        <v>112</v>
      </c>
      <c r="AQ70" s="16">
        <v>0</v>
      </c>
      <c r="AR70" s="17">
        <v>0</v>
      </c>
      <c r="AS70" s="17">
        <v>0</v>
      </c>
      <c r="AT70" s="17">
        <v>0</v>
      </c>
      <c r="AU70" s="17">
        <v>1</v>
      </c>
      <c r="AV70" s="17">
        <v>0</v>
      </c>
      <c r="AW70" s="17">
        <v>0</v>
      </c>
      <c r="AX70" s="17">
        <v>0</v>
      </c>
      <c r="AY70" s="17">
        <v>0</v>
      </c>
      <c r="AZ70" s="17">
        <v>0</v>
      </c>
      <c r="BA70" s="17">
        <v>0</v>
      </c>
      <c r="BB70" s="17">
        <v>0</v>
      </c>
      <c r="BC70" s="17">
        <v>0</v>
      </c>
      <c r="BD70" s="17">
        <v>0</v>
      </c>
      <c r="BE70" s="17">
        <v>0</v>
      </c>
      <c r="BF70" s="17">
        <v>0</v>
      </c>
      <c r="BG70" s="18">
        <f t="shared" si="0"/>
        <v>1</v>
      </c>
    </row>
    <row r="71" spans="2:59" ht="30" customHeight="1">
      <c r="B71" s="70" t="s">
        <v>311</v>
      </c>
      <c r="C71" s="4" t="s">
        <v>312</v>
      </c>
      <c r="D71" s="22" t="s">
        <v>313</v>
      </c>
      <c r="E71" s="16" t="s">
        <v>112</v>
      </c>
      <c r="F71" s="17" t="s">
        <v>113</v>
      </c>
      <c r="G71" s="17" t="s">
        <v>113</v>
      </c>
      <c r="H71" s="18" t="s">
        <v>112</v>
      </c>
      <c r="I71" s="16" t="s">
        <v>112</v>
      </c>
      <c r="J71" s="17" t="s">
        <v>112</v>
      </c>
      <c r="K71" s="17" t="s">
        <v>112</v>
      </c>
      <c r="L71" s="17" t="s">
        <v>113</v>
      </c>
      <c r="M71" s="17" t="s">
        <v>113</v>
      </c>
      <c r="N71" s="17" t="s">
        <v>112</v>
      </c>
      <c r="O71" s="17" t="s">
        <v>112</v>
      </c>
      <c r="P71" s="17" t="s">
        <v>113</v>
      </c>
      <c r="Q71" s="17" t="s">
        <v>113</v>
      </c>
      <c r="R71" s="17" t="s">
        <v>113</v>
      </c>
      <c r="S71" s="17" t="s">
        <v>112</v>
      </c>
      <c r="T71" s="17" t="s">
        <v>112</v>
      </c>
      <c r="U71" s="17" t="s">
        <v>112</v>
      </c>
      <c r="V71" s="17" t="s">
        <v>112</v>
      </c>
      <c r="W71" s="17" t="s">
        <v>113</v>
      </c>
      <c r="X71" s="17" t="s">
        <v>112</v>
      </c>
      <c r="Y71" s="17" t="s">
        <v>112</v>
      </c>
      <c r="Z71" s="17" t="s">
        <v>113</v>
      </c>
      <c r="AA71" s="17" t="s">
        <v>112</v>
      </c>
      <c r="AB71" s="17" t="s">
        <v>113</v>
      </c>
      <c r="AC71" s="17" t="s">
        <v>112</v>
      </c>
      <c r="AD71" s="17" t="s">
        <v>112</v>
      </c>
      <c r="AE71" s="17" t="s">
        <v>113</v>
      </c>
      <c r="AF71" s="17" t="s">
        <v>112</v>
      </c>
      <c r="AG71" s="17" t="s">
        <v>112</v>
      </c>
      <c r="AH71" s="17" t="s">
        <v>112</v>
      </c>
      <c r="AI71" s="39" t="s">
        <v>128</v>
      </c>
      <c r="AJ71" s="41" t="s">
        <v>115</v>
      </c>
      <c r="AK71" s="16" t="s">
        <v>112</v>
      </c>
      <c r="AL71" s="16" t="s">
        <v>112</v>
      </c>
      <c r="AM71" s="16" t="s">
        <v>112</v>
      </c>
      <c r="AN71" s="17" t="s">
        <v>113</v>
      </c>
      <c r="AO71" s="16" t="s">
        <v>112</v>
      </c>
      <c r="AP71" s="16" t="s">
        <v>112</v>
      </c>
      <c r="AQ71" s="16">
        <v>0</v>
      </c>
      <c r="AR71" s="17">
        <v>0</v>
      </c>
      <c r="AS71" s="17">
        <v>0</v>
      </c>
      <c r="AT71" s="17">
        <v>0</v>
      </c>
      <c r="AU71" s="17">
        <v>1</v>
      </c>
      <c r="AV71" s="17">
        <v>0</v>
      </c>
      <c r="AW71" s="17">
        <v>0</v>
      </c>
      <c r="AX71" s="17">
        <v>0</v>
      </c>
      <c r="AY71" s="17">
        <v>0</v>
      </c>
      <c r="AZ71" s="17">
        <v>0</v>
      </c>
      <c r="BA71" s="17">
        <v>0</v>
      </c>
      <c r="BB71" s="17">
        <v>0</v>
      </c>
      <c r="BC71" s="17">
        <v>1</v>
      </c>
      <c r="BD71" s="17">
        <v>0</v>
      </c>
      <c r="BE71" s="17">
        <v>0</v>
      </c>
      <c r="BF71" s="17">
        <v>0</v>
      </c>
      <c r="BG71" s="18">
        <f>SUM(AQ71:BF71)</f>
        <v>2</v>
      </c>
    </row>
    <row r="72" spans="2:59" ht="30" customHeight="1">
      <c r="B72" s="70" t="s">
        <v>314</v>
      </c>
      <c r="C72" s="4" t="s">
        <v>315</v>
      </c>
      <c r="D72" s="22" t="s">
        <v>316</v>
      </c>
      <c r="E72" s="16" t="s">
        <v>112</v>
      </c>
      <c r="F72" s="17" t="s">
        <v>113</v>
      </c>
      <c r="G72" s="17" t="s">
        <v>113</v>
      </c>
      <c r="H72" s="16" t="s">
        <v>112</v>
      </c>
      <c r="I72" s="16" t="s">
        <v>112</v>
      </c>
      <c r="J72" s="16" t="s">
        <v>112</v>
      </c>
      <c r="K72" s="16" t="s">
        <v>112</v>
      </c>
      <c r="L72" s="17" t="s">
        <v>113</v>
      </c>
      <c r="M72" s="17" t="s">
        <v>113</v>
      </c>
      <c r="N72" s="16" t="s">
        <v>112</v>
      </c>
      <c r="O72" s="16" t="s">
        <v>112</v>
      </c>
      <c r="P72" s="17" t="s">
        <v>113</v>
      </c>
      <c r="Q72" s="17" t="s">
        <v>113</v>
      </c>
      <c r="R72" s="17" t="s">
        <v>113</v>
      </c>
      <c r="S72" s="16" t="s">
        <v>112</v>
      </c>
      <c r="T72" s="17" t="s">
        <v>112</v>
      </c>
      <c r="U72" s="17" t="s">
        <v>112</v>
      </c>
      <c r="V72" s="17" t="s">
        <v>112</v>
      </c>
      <c r="W72" s="17" t="s">
        <v>112</v>
      </c>
      <c r="X72" s="17" t="s">
        <v>112</v>
      </c>
      <c r="Y72" s="17" t="s">
        <v>112</v>
      </c>
      <c r="Z72" s="17" t="s">
        <v>113</v>
      </c>
      <c r="AA72" s="17" t="s">
        <v>112</v>
      </c>
      <c r="AB72" s="17" t="s">
        <v>112</v>
      </c>
      <c r="AC72" s="17" t="s">
        <v>112</v>
      </c>
      <c r="AD72" s="17" t="s">
        <v>113</v>
      </c>
      <c r="AE72" s="17" t="s">
        <v>112</v>
      </c>
      <c r="AF72" s="17" t="s">
        <v>113</v>
      </c>
      <c r="AG72" s="17" t="s">
        <v>112</v>
      </c>
      <c r="AH72" s="17" t="s">
        <v>112</v>
      </c>
      <c r="AI72" s="39" t="s">
        <v>114</v>
      </c>
      <c r="AJ72" s="41" t="s">
        <v>115</v>
      </c>
      <c r="AK72" s="16" t="s">
        <v>113</v>
      </c>
      <c r="AL72" s="17" t="s">
        <v>112</v>
      </c>
      <c r="AM72" s="17" t="s">
        <v>112</v>
      </c>
      <c r="AN72" s="17" t="s">
        <v>112</v>
      </c>
      <c r="AO72" s="17" t="s">
        <v>112</v>
      </c>
      <c r="AP72" s="17" t="s">
        <v>112</v>
      </c>
      <c r="AQ72" s="16">
        <v>1</v>
      </c>
      <c r="AR72" s="17">
        <v>1</v>
      </c>
      <c r="AS72" s="17">
        <v>1</v>
      </c>
      <c r="AT72" s="17">
        <v>0</v>
      </c>
      <c r="AU72" s="17">
        <v>1</v>
      </c>
      <c r="AV72" s="17">
        <v>0</v>
      </c>
      <c r="AW72" s="17">
        <v>0</v>
      </c>
      <c r="AX72" s="17">
        <v>0</v>
      </c>
      <c r="AY72" s="17">
        <v>0</v>
      </c>
      <c r="AZ72" s="17">
        <v>0</v>
      </c>
      <c r="BA72" s="17">
        <v>0</v>
      </c>
      <c r="BB72" s="17">
        <v>0</v>
      </c>
      <c r="BC72" s="17">
        <v>0</v>
      </c>
      <c r="BD72" s="17">
        <v>0</v>
      </c>
      <c r="BE72" s="17">
        <v>0</v>
      </c>
      <c r="BF72" s="17">
        <v>1</v>
      </c>
      <c r="BG72" s="18">
        <f>SUM(AQ72:BF72)</f>
        <v>5</v>
      </c>
    </row>
    <row r="73" spans="2:59" ht="30" customHeight="1">
      <c r="B73" s="70" t="s">
        <v>317</v>
      </c>
      <c r="C73" s="4" t="s">
        <v>318</v>
      </c>
      <c r="D73" s="22" t="s">
        <v>319</v>
      </c>
      <c r="E73" s="16" t="s">
        <v>112</v>
      </c>
      <c r="F73" s="17" t="s">
        <v>113</v>
      </c>
      <c r="G73" s="17" t="s">
        <v>113</v>
      </c>
      <c r="H73" s="18" t="s">
        <v>112</v>
      </c>
      <c r="I73" s="16" t="s">
        <v>112</v>
      </c>
      <c r="J73" s="17" t="s">
        <v>112</v>
      </c>
      <c r="K73" s="17" t="s">
        <v>112</v>
      </c>
      <c r="L73" s="17" t="s">
        <v>113</v>
      </c>
      <c r="M73" s="17" t="s">
        <v>113</v>
      </c>
      <c r="N73" s="17" t="s">
        <v>113</v>
      </c>
      <c r="O73" s="17" t="s">
        <v>113</v>
      </c>
      <c r="P73" s="17" t="s">
        <v>113</v>
      </c>
      <c r="Q73" s="17" t="s">
        <v>113</v>
      </c>
      <c r="R73" s="17" t="s">
        <v>113</v>
      </c>
      <c r="S73" s="18" t="s">
        <v>112</v>
      </c>
      <c r="T73" s="16" t="s">
        <v>112</v>
      </c>
      <c r="U73" s="17" t="s">
        <v>112</v>
      </c>
      <c r="V73" s="17" t="s">
        <v>112</v>
      </c>
      <c r="W73" s="17" t="s">
        <v>112</v>
      </c>
      <c r="X73" s="17" t="s">
        <v>112</v>
      </c>
      <c r="Y73" s="17" t="s">
        <v>112</v>
      </c>
      <c r="Z73" s="17" t="s">
        <v>113</v>
      </c>
      <c r="AA73" s="17" t="s">
        <v>113</v>
      </c>
      <c r="AB73" s="17" t="s">
        <v>112</v>
      </c>
      <c r="AC73" s="17" t="s">
        <v>113</v>
      </c>
      <c r="AD73" s="17" t="s">
        <v>113</v>
      </c>
      <c r="AE73" s="17" t="s">
        <v>113</v>
      </c>
      <c r="AF73" s="17" t="s">
        <v>113</v>
      </c>
      <c r="AG73" s="17" t="s">
        <v>112</v>
      </c>
      <c r="AH73" s="18" t="s">
        <v>112</v>
      </c>
      <c r="AI73" s="39" t="s">
        <v>146</v>
      </c>
      <c r="AJ73" s="41" t="s">
        <v>115</v>
      </c>
      <c r="AK73" s="16" t="s">
        <v>113</v>
      </c>
      <c r="AL73" s="17" t="s">
        <v>113</v>
      </c>
      <c r="AM73" s="17" t="s">
        <v>112</v>
      </c>
      <c r="AN73" s="17" t="s">
        <v>113</v>
      </c>
      <c r="AO73" s="17" t="s">
        <v>113</v>
      </c>
      <c r="AP73" s="18" t="s">
        <v>112</v>
      </c>
      <c r="AQ73" s="16">
        <v>1</v>
      </c>
      <c r="AR73" s="17">
        <v>1</v>
      </c>
      <c r="AS73" s="17">
        <v>1</v>
      </c>
      <c r="AT73" s="17">
        <v>1</v>
      </c>
      <c r="AU73" s="17">
        <v>1</v>
      </c>
      <c r="AV73" s="17">
        <v>1</v>
      </c>
      <c r="AW73" s="17">
        <v>1</v>
      </c>
      <c r="AX73" s="17">
        <v>0</v>
      </c>
      <c r="AY73" s="17">
        <v>1</v>
      </c>
      <c r="AZ73" s="17">
        <v>0</v>
      </c>
      <c r="BA73" s="17">
        <v>0</v>
      </c>
      <c r="BB73" s="17">
        <v>0</v>
      </c>
      <c r="BC73" s="17">
        <v>1</v>
      </c>
      <c r="BD73" s="17">
        <v>1</v>
      </c>
      <c r="BE73" s="17">
        <v>1</v>
      </c>
      <c r="BF73" s="17">
        <v>1</v>
      </c>
      <c r="BG73" s="18">
        <f>SUM(AQ73:BF73)</f>
        <v>12</v>
      </c>
    </row>
    <row r="74" spans="2:59" ht="30" customHeight="1" thickBot="1">
      <c r="B74" s="70" t="s">
        <v>320</v>
      </c>
      <c r="C74" s="5" t="s">
        <v>321</v>
      </c>
      <c r="D74" s="23" t="s">
        <v>322</v>
      </c>
      <c r="E74" s="20" t="s">
        <v>112</v>
      </c>
      <c r="F74" s="21" t="s">
        <v>113</v>
      </c>
      <c r="G74" s="21" t="s">
        <v>113</v>
      </c>
      <c r="H74" s="19" t="s">
        <v>112</v>
      </c>
      <c r="I74" s="20" t="s">
        <v>112</v>
      </c>
      <c r="J74" s="21" t="s">
        <v>112</v>
      </c>
      <c r="K74" s="21" t="s">
        <v>112</v>
      </c>
      <c r="L74" s="21" t="s">
        <v>113</v>
      </c>
      <c r="M74" s="21" t="s">
        <v>113</v>
      </c>
      <c r="N74" s="21" t="s">
        <v>113</v>
      </c>
      <c r="O74" s="21" t="s">
        <v>113</v>
      </c>
      <c r="P74" s="21" t="s">
        <v>112</v>
      </c>
      <c r="Q74" s="21" t="s">
        <v>113</v>
      </c>
      <c r="R74" s="21" t="s">
        <v>113</v>
      </c>
      <c r="S74" s="19" t="s">
        <v>112</v>
      </c>
      <c r="T74" s="20" t="s">
        <v>112</v>
      </c>
      <c r="U74" s="21" t="s">
        <v>112</v>
      </c>
      <c r="V74" s="21" t="s">
        <v>112</v>
      </c>
      <c r="W74" s="21" t="s">
        <v>113</v>
      </c>
      <c r="X74" s="21" t="s">
        <v>112</v>
      </c>
      <c r="Y74" s="21" t="s">
        <v>113</v>
      </c>
      <c r="Z74" s="21" t="s">
        <v>113</v>
      </c>
      <c r="AA74" s="21" t="s">
        <v>113</v>
      </c>
      <c r="AB74" s="21" t="s">
        <v>112</v>
      </c>
      <c r="AC74" s="21" t="s">
        <v>113</v>
      </c>
      <c r="AD74" s="21" t="s">
        <v>113</v>
      </c>
      <c r="AE74" s="21" t="s">
        <v>113</v>
      </c>
      <c r="AF74" s="21" t="s">
        <v>113</v>
      </c>
      <c r="AG74" s="21" t="s">
        <v>113</v>
      </c>
      <c r="AH74" s="19" t="s">
        <v>112</v>
      </c>
      <c r="AI74" s="40" t="s">
        <v>159</v>
      </c>
      <c r="AJ74" s="42" t="s">
        <v>115</v>
      </c>
      <c r="AK74" s="20" t="s">
        <v>113</v>
      </c>
      <c r="AL74" s="21" t="s">
        <v>113</v>
      </c>
      <c r="AM74" s="21" t="s">
        <v>113</v>
      </c>
      <c r="AN74" s="21" t="s">
        <v>113</v>
      </c>
      <c r="AO74" s="21" t="s">
        <v>112</v>
      </c>
      <c r="AP74" s="19" t="s">
        <v>112</v>
      </c>
      <c r="AQ74" s="20">
        <v>1</v>
      </c>
      <c r="AR74" s="21">
        <v>1</v>
      </c>
      <c r="AS74" s="21">
        <v>1</v>
      </c>
      <c r="AT74" s="21">
        <v>1</v>
      </c>
      <c r="AU74" s="21">
        <v>1</v>
      </c>
      <c r="AV74" s="21">
        <v>1</v>
      </c>
      <c r="AW74" s="21">
        <v>1</v>
      </c>
      <c r="AX74" s="21">
        <v>0</v>
      </c>
      <c r="AY74" s="21">
        <v>0</v>
      </c>
      <c r="AZ74" s="21">
        <v>0</v>
      </c>
      <c r="BA74" s="21">
        <v>0</v>
      </c>
      <c r="BB74" s="21">
        <v>0</v>
      </c>
      <c r="BC74" s="21">
        <v>1</v>
      </c>
      <c r="BD74" s="21">
        <v>1</v>
      </c>
      <c r="BE74" s="21">
        <v>1</v>
      </c>
      <c r="BF74" s="21">
        <v>1</v>
      </c>
      <c r="BG74" s="18">
        <f>SUM(AQ74:BF74)</f>
        <v>11</v>
      </c>
    </row>
  </sheetData>
  <mergeCells count="6">
    <mergeCell ref="C4:D4"/>
    <mergeCell ref="I4:S4"/>
    <mergeCell ref="AQ4:BG4"/>
    <mergeCell ref="T4:AH4"/>
    <mergeCell ref="AK4:AP4"/>
    <mergeCell ref="E4:H4"/>
  </mergeCells>
  <phoneticPr fontId="9" type="noConversion"/>
  <conditionalFormatting sqref="E7:H74">
    <cfRule type="cellIs" dxfId="19" priority="32" operator="equal">
      <formula>"Yes"</formula>
    </cfRule>
  </conditionalFormatting>
  <conditionalFormatting sqref="E7:AH74">
    <cfRule type="cellIs" dxfId="18" priority="1" operator="equal">
      <formula>"No"</formula>
    </cfRule>
  </conditionalFormatting>
  <conditionalFormatting sqref="I72:O72">
    <cfRule type="cellIs" dxfId="17" priority="2" operator="equal">
      <formula>"Yes"</formula>
    </cfRule>
  </conditionalFormatting>
  <conditionalFormatting sqref="I7:AH71 AK7:AP74 P72:R72 T72:AH72 I73:AH74">
    <cfRule type="cellIs" dxfId="16" priority="30" operator="equal">
      <formula>"Yes"</formula>
    </cfRule>
  </conditionalFormatting>
  <conditionalFormatting sqref="S72">
    <cfRule type="cellIs" dxfId="15" priority="6" operator="equal">
      <formula>"Yes"</formula>
    </cfRule>
  </conditionalFormatting>
  <conditionalFormatting sqref="AI7:AI74">
    <cfRule type="cellIs" dxfId="14" priority="26" operator="equal">
      <formula>"High"</formula>
    </cfRule>
    <cfRule type="cellIs" dxfId="13" priority="28" operator="equal">
      <formula>"Low"</formula>
    </cfRule>
  </conditionalFormatting>
  <conditionalFormatting sqref="AI7:AJ74">
    <cfRule type="cellIs" dxfId="12" priority="19" operator="equal">
      <formula>"Medium"</formula>
    </cfRule>
  </conditionalFormatting>
  <conditionalFormatting sqref="AJ7:AJ74">
    <cfRule type="cellIs" dxfId="11" priority="17" operator="equal">
      <formula>"Variable"</formula>
    </cfRule>
    <cfRule type="cellIs" dxfId="10" priority="18" operator="equal">
      <formula>"Large"</formula>
    </cfRule>
    <cfRule type="cellIs" dxfId="9" priority="20" operator="equal">
      <formula>"Small"</formula>
    </cfRule>
  </conditionalFormatting>
  <conditionalFormatting sqref="AK7:AP74">
    <cfRule type="cellIs" dxfId="8" priority="29" operator="equal">
      <formula>"No"</formula>
    </cfRule>
  </conditionalFormatting>
  <conditionalFormatting sqref="AQ7:BF74">
    <cfRule type="cellIs" dxfId="7" priority="22" operator="equal">
      <formula>0</formula>
    </cfRule>
    <cfRule type="cellIs" dxfId="6" priority="23" operator="equal">
      <formula>1</formula>
    </cfRule>
  </conditionalFormatting>
  <conditionalFormatting sqref="BG7:BG74">
    <cfRule type="dataBar" priority="55">
      <dataBar>
        <cfvo type="min"/>
        <cfvo type="max"/>
        <color rgb="FF638EC6"/>
      </dataBar>
      <extLst>
        <ext xmlns:x14="http://schemas.microsoft.com/office/spreadsheetml/2009/9/main" uri="{B025F937-C7B1-47D3-B67F-A62EFF666E3E}">
          <x14:id>{C7BAC119-5D81-400D-B260-CB982A17AA1F}</x14:id>
        </ext>
      </extLst>
    </cfRule>
  </conditionalFormatting>
  <hyperlinks>
    <hyperlink ref="B7" location="'M1'!A1" display="M1" xr:uid="{35FC6658-6ACB-4D39-B318-0B277A69FB7E}"/>
    <hyperlink ref="B8" location="'M2'!A1" display="M2" xr:uid="{96BF9983-6D11-42DA-862E-56BFC9D106F8}"/>
    <hyperlink ref="B9" location="'M3'!A1" display="M3" xr:uid="{549A70E7-269D-41DE-B488-572E6DB0A20C}"/>
    <hyperlink ref="B10" location="'M4'!A1" display="M4" xr:uid="{EAC3C994-1BCE-4D1C-8FFD-FF47B850A4A7}"/>
    <hyperlink ref="B11" location="'M5'!A1" display="M5" xr:uid="{DEAB2E41-30AB-4376-B5B2-BA2B70C03B68}"/>
    <hyperlink ref="B12" location="'M6'!A1" display="M6" xr:uid="{1B1AE453-E83A-4085-B8F9-7BD2AC6BEA8D}"/>
    <hyperlink ref="B13" location="'M7'!A1" display="M7" xr:uid="{EF1EED1E-2B5D-41A8-A7ED-C08289747C2D}"/>
    <hyperlink ref="B14" location="'M8'!A1" display="M8" xr:uid="{4781F657-9209-4877-9CF9-5AC03D06FD82}"/>
    <hyperlink ref="B15" location="'M9'!A1" display="M9" xr:uid="{DC853F5D-DE6E-43B8-A24B-EE2793FF25F7}"/>
    <hyperlink ref="B16" location="'M10'!A1" display="M10" xr:uid="{0E94F184-614B-45EF-9CA6-804E78288ECC}"/>
    <hyperlink ref="B17" location="'M11'!A1" display="M11" xr:uid="{87DF4EDB-D493-4A56-BFDA-5E0D3BE2F2F0}"/>
    <hyperlink ref="B18" location="'M12'!A1" display="M12" xr:uid="{71C1E072-7E01-4A0C-A53E-64C273D0CD0C}"/>
    <hyperlink ref="B19" location="'M13'!A1" display="M13" xr:uid="{46ABAD0B-74D3-4AF5-B7B0-C459E19B906C}"/>
    <hyperlink ref="B20" location="'M14'!A1" display="M14" xr:uid="{C3B7D512-CE50-4692-A423-920E0843175D}"/>
    <hyperlink ref="B21" location="'M15'!A1" display="M15" xr:uid="{A4F2FCC3-CD78-481A-99B5-0FBCD5C7FF49}"/>
    <hyperlink ref="B22" location="'M16'!A1" display="M16" xr:uid="{2A74D0FE-1386-488C-B41E-A731695C76FF}"/>
    <hyperlink ref="B23" location="'M17'!A1" display="M17" xr:uid="{D54F29D8-D6D8-4665-8ADD-38E56209E853}"/>
    <hyperlink ref="B24" location="'M18'!A1" display="M18" xr:uid="{B97E9C9F-0AC2-4B05-A1E5-C4A281A40E02}"/>
    <hyperlink ref="B25" location="'M19'!A1" display="M19" xr:uid="{5B348FE7-09FB-4445-B7A9-B3703DFD3D23}"/>
    <hyperlink ref="B26" location="'M20'!A1" display="M20" xr:uid="{A68A20C0-6FBE-4898-9E05-92DB9349352C}"/>
    <hyperlink ref="B27" location="'M21'!A1" display="M21" xr:uid="{4B11DDD8-3270-4ECF-AF3A-3BA536B68C9A}"/>
    <hyperlink ref="B28" location="'M22'!A1" display="M22" xr:uid="{00D436E2-5D79-47AF-8643-3A25D280FA93}"/>
    <hyperlink ref="B29" location="'M23'!A1" display="M23" xr:uid="{E2CEA4D3-599D-4748-B2DF-4C51123CFCEA}"/>
    <hyperlink ref="B30" location="'M24'!A1" display="M24" xr:uid="{FAD9218E-4296-4E1A-9CAF-55B20ACBDD63}"/>
    <hyperlink ref="B31" location="'M25'!A1" display="M25" xr:uid="{660113A1-8F27-44FC-890F-F376808E43FD}"/>
    <hyperlink ref="B32" location="'M26'!A1" display="M26" xr:uid="{0F0895D3-72AA-41B6-B676-FBBDFB61C395}"/>
    <hyperlink ref="B33" location="'M27'!A1" display="M27" xr:uid="{7A0AB540-3E2B-4BD6-A914-88DFB4157578}"/>
    <hyperlink ref="B34" location="'M28'!A1" display="M28" xr:uid="{824EDEED-E315-405F-AB02-C2BB45C5D5E2}"/>
    <hyperlink ref="B35" location="'M29'!A1" display="M29" xr:uid="{E47D0DD2-5F33-4BFA-994F-BE75960B3A5E}"/>
    <hyperlink ref="B36" location="'M30'!A1" display="M30" xr:uid="{1A3564DD-905E-497A-9703-7D4455E43D83}"/>
    <hyperlink ref="B37" location="'M31'!A1" display="M31" xr:uid="{9D74F29B-C3B5-482D-A7E2-83C9BB14E7F6}"/>
    <hyperlink ref="B38" location="'M32'!A1" display="M32" xr:uid="{D4C0DBC7-3C4F-4445-BF9A-D3549A304FBB}"/>
    <hyperlink ref="B39" location="'M33'!A1" display="M33" xr:uid="{9A572C02-0392-4465-9F5B-4B5E056B301C}"/>
    <hyperlink ref="B40" location="'M34'!A1" display="M34" xr:uid="{C88DB999-1FC6-4AF5-8915-506D438AC1D4}"/>
    <hyperlink ref="B41" location="'M35'!A1" display="M35" xr:uid="{202BF800-477B-4867-8081-862AB2C42916}"/>
    <hyperlink ref="B42" location="'M36'!A1" display="M36" xr:uid="{3BDF7ACD-5F57-42A9-ACE7-62F856D751C0}"/>
    <hyperlink ref="B43" location="'M37'!A1" display="M37" xr:uid="{C3FA58C5-363D-4C48-BD25-B72E166B07CA}"/>
    <hyperlink ref="B44" location="'M38'!A1" display="M38" xr:uid="{75B31CC7-DB65-4129-8FC8-760803575BE4}"/>
    <hyperlink ref="B45" location="'M39'!A1" display="M39" xr:uid="{22DF3487-1C9E-4E22-BECB-4319FD492ABF}"/>
    <hyperlink ref="B46" location="'M40'!A1" display="M40" xr:uid="{FCE2099C-3905-420C-86F8-EB44C058BED5}"/>
    <hyperlink ref="B47" location="'M41'!A1" display="M41" xr:uid="{705F0636-B070-471E-9328-43C93B651132}"/>
    <hyperlink ref="B48" location="'M42'!A1" display="M42" xr:uid="{F6E7F216-1BDA-4495-A28B-856D28419D1A}"/>
    <hyperlink ref="B49" location="'M43'!A1" display="M43" xr:uid="{BBFBA985-1E3D-4169-AD27-A9873E5D418A}"/>
    <hyperlink ref="B50" location="'M44'!A1" display="M44" xr:uid="{C5D62DCE-354E-4CD0-B8D5-0C5F1CD6336B}"/>
    <hyperlink ref="B51" location="'M45'!A1" display="M45" xr:uid="{1BFA069A-8FB9-4111-A15A-29953937E6FA}"/>
    <hyperlink ref="B52" location="'M46'!A1" display="M46" xr:uid="{1EB4FB0C-7C7C-48E6-9F39-DAAC1F00BD06}"/>
    <hyperlink ref="B53" location="'M47'!A1" display="M47" xr:uid="{04F3EBAF-3116-4DD3-8F3E-AF1771557CA4}"/>
    <hyperlink ref="B54" location="'M48'!A1" display="M48" xr:uid="{30B10BE4-C665-4C50-8C04-309CC2CDC868}"/>
    <hyperlink ref="B55" location="'M49'!A1" display="M49" xr:uid="{3DEE1314-5AD1-4F60-AF90-9436EFB9C0E2}"/>
    <hyperlink ref="B56" location="'M50'!A1" display="M50" xr:uid="{650DA8ED-DE60-48C8-9C4F-F7D8891854F7}"/>
    <hyperlink ref="B57" location="'M51'!A1" display="M51" xr:uid="{516F3CE9-301F-4B5E-B790-DEB4879B3F37}"/>
    <hyperlink ref="B58" location="'M52'!A1" display="M52" xr:uid="{6734860E-D494-4E1A-AB58-1184855B2673}"/>
    <hyperlink ref="B59" location="'M53'!A1" display="M53" xr:uid="{8D18C0E7-0AAC-42B3-8E66-4A57E4A92FB2}"/>
    <hyperlink ref="B60" location="'M54'!A1" display="M54" xr:uid="{C4C1BA8C-99BE-4225-8EB7-B287D5CD98BA}"/>
    <hyperlink ref="B61" location="'M55'!A1" display="M55" xr:uid="{935985E8-E86C-4E43-8F29-16CD6184C911}"/>
    <hyperlink ref="B62" location="'M56'!A1" display="M56" xr:uid="{9BB72AA7-3980-4037-9EE9-83A6E07E4E2B}"/>
    <hyperlink ref="B63" location="'M57'!A1" display="M57" xr:uid="{2F2EDCBE-FC81-45F4-9854-8962B61A4D7B}"/>
    <hyperlink ref="B64" location="'M58'!A1" display="M58" xr:uid="{B5DADDB4-C6DD-4BC5-87B1-8C16BA37B737}"/>
    <hyperlink ref="B65" location="'M59'!A1" display="M59" xr:uid="{AE46A805-8F9A-4A87-AE4F-C7651CED584A}"/>
    <hyperlink ref="B66" location="'M60'!A1" display="M60" xr:uid="{37B2D450-A874-4B5A-8B96-4804E1BF416D}"/>
    <hyperlink ref="B67" location="'M61'!A1" display="M61" xr:uid="{A97F4658-B8C8-458E-B27E-0FC572EFCF98}"/>
    <hyperlink ref="B68" location="'M62'!A1" display="M62" xr:uid="{DD8C330E-D062-4F66-B2A3-6D01D027C527}"/>
    <hyperlink ref="B69" location="'M63'!A1" display="M63" xr:uid="{9D6252F2-618E-4492-9854-AA8D79F3A475}"/>
    <hyperlink ref="B70" location="'M64'!A1" display="M64" xr:uid="{D6DF3924-1F66-4F74-90A8-6161F13B3877}"/>
    <hyperlink ref="B71" location="'M65'!A1" display="M65" xr:uid="{36082178-C2C3-49FB-A1B9-7C45CAC8E262}"/>
    <hyperlink ref="B72" location="'M66'!A1" display="M66" xr:uid="{20645A1F-ADC8-4011-8DC9-BD210B8250AC}"/>
    <hyperlink ref="B73" location="'M67'!A1" display="M67" xr:uid="{75A6CD16-78C9-49A4-9894-956A2B291A03}"/>
    <hyperlink ref="B74" location="'M68'!A1" display="M68" xr:uid="{DF712D56-3711-4FE1-9512-322BD6D6845C}"/>
  </hyperlinks>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dataBar" id="{C7BAC119-5D81-400D-B260-CB982A17AA1F}">
            <x14:dataBar minLength="0" maxLength="100" gradient="0">
              <x14:cfvo type="autoMin"/>
              <x14:cfvo type="autoMax"/>
              <x14:negativeFillColor rgb="FFFF0000"/>
              <x14:axisColor rgb="FF000000"/>
            </x14:dataBar>
          </x14:cfRule>
          <xm:sqref>BG7:BG74</xm:sqref>
        </x14:conditionalFormatting>
      </x14:conditionalFormatting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639733-A776-45D1-B0DA-CB5F66580B9D}">
  <sheetPr codeName="Sheet23"/>
  <dimension ref="A1:G33"/>
  <sheetViews>
    <sheetView topLeftCell="C1" zoomScale="80" zoomScaleNormal="80" workbookViewId="0">
      <selection activeCell="K4" sqref="K4"/>
    </sheetView>
  </sheetViews>
  <sheetFormatPr defaultRowHeight="16.5"/>
  <cols>
    <col min="1" max="1" width="2.5" customWidth="1"/>
    <col min="2" max="2" width="12.625" customWidth="1"/>
    <col min="3" max="3" width="124.375" customWidth="1"/>
    <col min="4" max="4" width="13.375" customWidth="1"/>
    <col min="5" max="5" width="41.5" customWidth="1"/>
    <col min="6" max="6" width="11.5" customWidth="1"/>
    <col min="7" max="7" width="48.875" customWidth="1"/>
  </cols>
  <sheetData>
    <row r="1" spans="1:7" s="59" customFormat="1" ht="23.25" customHeight="1">
      <c r="A1" s="160" t="s">
        <v>338</v>
      </c>
      <c r="B1" s="160"/>
      <c r="C1" s="160"/>
    </row>
    <row r="2" spans="1:7" ht="8.25" customHeight="1"/>
    <row r="3" spans="1:7" ht="24.75" customHeight="1">
      <c r="B3" s="87" t="s">
        <v>166</v>
      </c>
      <c r="C3" s="161" t="str">
        <f>VLOOKUP(B3,Database!B7:C71,2,FALSE)</f>
        <v>Green wall (modular/maintained)</v>
      </c>
      <c r="D3" s="161"/>
      <c r="E3" s="161"/>
      <c r="F3" s="88"/>
      <c r="G3" s="88"/>
    </row>
    <row r="4" spans="1:7" ht="113.25" customHeight="1">
      <c r="B4" s="66" t="s">
        <v>339</v>
      </c>
      <c r="C4" s="65" t="s">
        <v>446</v>
      </c>
      <c r="D4" s="112" t="s">
        <v>378</v>
      </c>
      <c r="E4" s="99" t="s">
        <v>447</v>
      </c>
      <c r="F4" s="95"/>
      <c r="G4" s="96"/>
    </row>
    <row r="5" spans="1:7" ht="80.25" customHeight="1">
      <c r="B5" s="162" t="s">
        <v>343</v>
      </c>
      <c r="C5" s="163" t="s">
        <v>448</v>
      </c>
      <c r="D5" s="108"/>
      <c r="E5" s="100"/>
      <c r="F5" s="97"/>
      <c r="G5" s="98"/>
    </row>
    <row r="6" spans="1:7" ht="49.5" customHeight="1">
      <c r="B6" s="162"/>
      <c r="C6" s="164"/>
      <c r="D6" s="66" t="s">
        <v>345</v>
      </c>
      <c r="E6" s="67" t="str">
        <f>B18&amp;" "&amp;B19&amp;CHAR(10)&amp;B20&amp;" "&amp;B21&amp;CHAR(10)&amp;B22&amp;" "&amp;B23</f>
        <v xml:space="preserve"> • Overheating
 • Biodiversity
 </v>
      </c>
      <c r="F6" s="112" t="s">
        <v>381</v>
      </c>
      <c r="G6" s="94" t="str">
        <f>F18&amp;" "&amp;F19&amp;" "&amp;F20&amp;CHAR(10)&amp;F21&amp;" "&amp;F22&amp;" "&amp;F23&amp;CHAR(10)&amp;F24&amp;" "&amp;F25&amp;" "&amp;F26&amp;CHAR(10)&amp;F27&amp;" "&amp;F28&amp;" "&amp;F29&amp;CHAR(10)&amp;F30&amp;" "&amp;F31&amp;" "&amp;F32&amp;" "&amp;F33</f>
        <v xml:space="preserve">• Intercepting rainfall  
• Air quality improvement • Enhancing biodiversity • Urban heat island
• Carbon reduction • Economic savings • Heating/cooling load reduction
• Energy consumption reduction  • Indoor thermal comfort
• Streetscape improvement • Health and wellbeing • Noise reduction </v>
      </c>
    </row>
    <row r="7" spans="1:7" ht="48.75" customHeight="1">
      <c r="B7" s="162"/>
      <c r="C7" s="164"/>
      <c r="D7" s="66" t="s">
        <v>347</v>
      </c>
      <c r="E7" s="67" t="str">
        <f>C18&amp;CHAR(10)&amp;C19&amp;CHAR(10)&amp;C20</f>
        <v xml:space="preserve">• Buildings
• City Public Realm
</v>
      </c>
      <c r="F7" s="108"/>
      <c r="G7" s="94"/>
    </row>
    <row r="8" spans="1:7" ht="73.5" customHeight="1">
      <c r="B8" s="162"/>
      <c r="C8" s="164"/>
      <c r="D8" s="66" t="s">
        <v>348</v>
      </c>
      <c r="E8" s="67" t="str">
        <f>D18&amp;"  "&amp;D19&amp;CHAR(10)&amp;D20&amp;" "&amp;D21&amp;CHAR(10)&amp;D22&amp;"  "&amp;D23&amp;CHAR(10)&amp;D24&amp;"  "&amp;D25&amp;CHAR(10)&amp;D26&amp;"  "&amp;D27</f>
        <v xml:space="preserve">  • Commercial or Institutional Building
 • City Gardens
• Churchyard  
  • Civic Space
• Publicly Accessible Private Land  </v>
      </c>
      <c r="F8" s="66" t="s">
        <v>349</v>
      </c>
      <c r="G8" s="65" t="str">
        <f>E18&amp;" "&amp;E19&amp;" "&amp;E20&amp;CHAR(10)&amp;E21&amp;" "&amp;E22&amp;" "&amp;E23&amp;CHAR(10)&amp;E24&amp;" "&amp;E25&amp;" "&amp;E26&amp;CHAR(10)&amp;E27&amp;" "&amp;E28&amp;" "&amp;E29&amp;CHAR(10)&amp;E30&amp;" "&amp;E31</f>
        <v xml:space="preserve"> • Envelope • Energy, Heating and Cooling
• Street Interface  
• Soft Landscaping  
  • Habitat
 </v>
      </c>
    </row>
    <row r="9" spans="1:7" ht="117.75" customHeight="1">
      <c r="B9" s="162" t="s">
        <v>350</v>
      </c>
      <c r="C9" s="163" t="s">
        <v>449</v>
      </c>
      <c r="D9" s="66" t="s">
        <v>352</v>
      </c>
      <c r="E9" s="93" t="s">
        <v>450</v>
      </c>
      <c r="F9" s="94"/>
      <c r="G9" s="94"/>
    </row>
    <row r="10" spans="1:7" ht="129" customHeight="1">
      <c r="B10" s="162"/>
      <c r="C10" s="164"/>
      <c r="D10" s="66" t="s">
        <v>354</v>
      </c>
      <c r="E10" s="93" t="s">
        <v>451</v>
      </c>
      <c r="F10" s="94"/>
      <c r="G10" s="94"/>
    </row>
    <row r="11" spans="1:7" ht="15" customHeight="1"/>
    <row r="17" spans="2:6" hidden="1">
      <c r="B17" s="62" t="s">
        <v>44</v>
      </c>
      <c r="C17" s="62" t="s">
        <v>39</v>
      </c>
      <c r="D17" s="62" t="s">
        <v>40</v>
      </c>
      <c r="E17" s="62" t="s">
        <v>41</v>
      </c>
      <c r="F17" s="62" t="s">
        <v>45</v>
      </c>
    </row>
    <row r="18" spans="2:6" hidden="1">
      <c r="B18" s="1" t="str">
        <f>IF(INDEX(Database!$AK$7:$AK$71,MATCH($B$3,Database!$B$7:$B$71,0))="Yes",CHAR(149)&amp;" "&amp;Database!$AK$5,"")</f>
        <v/>
      </c>
      <c r="C18" s="1" t="str">
        <f>IF(INDEX(Database!$E$7:$E$71,MATCH($B$3,Database!$B$7:$B$71,0))="Yes",CHAR(149)&amp;" "&amp;Database!$E$5,"")</f>
        <v>• Buildings</v>
      </c>
      <c r="D18" s="1" t="str">
        <f>IF(INDEX(Database!$I$7:$I$71,MATCH($B$3,Database!$B$7:$B$71,0))="Yes",CHAR(149)&amp;" "&amp;Database!$I$5,"")</f>
        <v/>
      </c>
      <c r="E18" s="1" t="str">
        <f>IF(INDEX(Database!$T$7:$T$71,MATCH($B$3,Database!$B$7:$B$71,0))="Yes",CHAR(149)&amp;" "&amp;Database!$T$5,"")</f>
        <v/>
      </c>
      <c r="F18" s="1" t="str">
        <f>IF(INDEX(Database!$AQ$7:$AQ$71,MATCH($B$3,Database!$B$7:$B$71,0))=1,CHAR(149)&amp;" "&amp;Database!$AQ$5,"")</f>
        <v>• Intercepting rainfall</v>
      </c>
    </row>
    <row r="19" spans="2:6" hidden="1">
      <c r="B19" s="1" t="str">
        <f>IF(INDEX(Database!$AL$7:$AL$71,MATCH($B$3,Database!$B$7:$B$71,0))="Yes",CHAR(149)&amp;" "&amp;Database!$AL$5,"")</f>
        <v>• Overheating</v>
      </c>
      <c r="C19" s="1" t="str">
        <f>IF(INDEX(Database!$F$7:$F$71,MATCH($B$3,Database!$B$7:$B$71,0))="Yes",CHAR(149)&amp;" "&amp;Database!$F$5,"")</f>
        <v>• City Public Realm</v>
      </c>
      <c r="D19" s="1" t="str">
        <f>IF(INDEX(Database!$J$7:$J$71,MATCH($B$3,Database!$B$7:$B$71,0))="Yes",CHAR(149)&amp;" "&amp;Database!$J$5,"")</f>
        <v>• Commercial or Institutional Building</v>
      </c>
      <c r="E19" s="1" t="str">
        <f>IF(INDEX(Database!$U$7:$U$71,MATCH($B$3,Database!$B$7:$B$71,0))="Yes",CHAR(149)&amp;" "&amp;Database!$U$5,"")</f>
        <v>• Envelope</v>
      </c>
      <c r="F19" s="1" t="str">
        <f>IF(INDEX(Database!$AR$7:$AR$71,MATCH($B$3,Database!$B$7:$B$71,0))=1,CHAR(149)&amp;" "&amp;Database!$AR$5,"")</f>
        <v/>
      </c>
    </row>
    <row r="20" spans="2:6" hidden="1">
      <c r="B20" s="1" t="str">
        <f>IF(INDEX(Database!$AM$7:$AM$71,MATCH($B$3,Database!$B$7:$B$71,0))="Yes",CHAR(149)&amp;" "&amp;Database!$AM$5,"")</f>
        <v/>
      </c>
      <c r="C20" s="1" t="str">
        <f>IF(INDEX(Database!$G$7:$G$71,MATCH($B$3,Database!$B$7:$B$71,0))="Yes",CHAR(149)&amp;" "&amp;Database!$G$5,"")</f>
        <v/>
      </c>
      <c r="D20" s="1" t="str">
        <f>IF(INDEX(Database!$K$7:$K$71,MATCH($B$3,Database!$B$7:$B$71,0))="Yes",CHAR(149)&amp;" "&amp;Database!$K$5,"")</f>
        <v/>
      </c>
      <c r="E20" s="1" t="str">
        <f>IF(INDEX(Database!$V$7:$V$71,MATCH($B$3,Database!$B$7:$B$71,0))="Yes",CHAR(149)&amp;" "&amp;Database!$V$5,"")</f>
        <v>• Energy, Heating and Cooling</v>
      </c>
      <c r="F20" s="1" t="str">
        <f>IF(INDEX(Database!$AS$7:$AS$71,MATCH($B$3,Database!$B$7:$B$71,0))=1,CHAR(149)&amp;" "&amp;Database!$AS$5,"")</f>
        <v/>
      </c>
    </row>
    <row r="21" spans="2:6" hidden="1">
      <c r="B21" s="1" t="str">
        <f>IF(INDEX(Database!$AN$7:$AN$71,MATCH($B$3,Database!$B$7:$B$71,0))="Yes",CHAR(149)&amp;" "&amp;Database!$AN$5,"")</f>
        <v>• Biodiversity</v>
      </c>
      <c r="C21" s="1"/>
      <c r="D21" s="1" t="str">
        <f>IF(INDEX(Database!$L$7:$L$71,MATCH($B$3,Database!$B$7:$B$71,0))="Yes",CHAR(149)&amp;" "&amp;Database!$L$5,"")</f>
        <v>• City Gardens</v>
      </c>
      <c r="E21" s="1" t="str">
        <f>IF(INDEX(Database!$W$7:$W$71,MATCH($B$3,Database!$B$7:$B$71,0))="Yes",CHAR(149)&amp;" "&amp;Database!$W$5,"")</f>
        <v>• Street Interface</v>
      </c>
      <c r="F21" s="1" t="str">
        <f>IF(INDEX(Database!$AT$7:$AT$71,MATCH($B$3,Database!$B$7:$B$71,0))=1,CHAR(149)&amp;" "&amp;Database!$AT$5,"")</f>
        <v>• Air quality improvement</v>
      </c>
    </row>
    <row r="22" spans="2:6" hidden="1">
      <c r="B22" s="1" t="str">
        <f>IF(INDEX(Database!$AO$7:$AO$71,MATCH($B$3,Database!$B$7:$B$71,0))="Yes",CHAR(149)&amp;" "&amp;Database!$AO$5,"")</f>
        <v/>
      </c>
      <c r="C22" s="1"/>
      <c r="D22" s="1" t="str">
        <f>IF(INDEX(Database!$M$7:$M$71,MATCH($B$3,Database!$B$7:$B$71,0))="Yes",CHAR(149)&amp;" "&amp;Database!$M$5,"")</f>
        <v>• Churchyard</v>
      </c>
      <c r="E22" s="1" t="str">
        <f>IF(INDEX(Database!$X$7:$X$71,MATCH($B$3,Database!$B$7:$B$71,0))="Yes",CHAR(149)&amp;" "&amp;Database!$X$5,"")</f>
        <v/>
      </c>
      <c r="F22" s="1" t="str">
        <f>IF(INDEX(Database!$AU$7:$AU$71,MATCH($B$3,Database!$B$7:$B$71,0))=1,CHAR(149)&amp;" "&amp;Database!$AU$5,"")</f>
        <v>• Enhancing biodiversity</v>
      </c>
    </row>
    <row r="23" spans="2:6" hidden="1">
      <c r="B23" s="1" t="str">
        <f>IF(INDEX(Database!$AP$7:$AP$71,MATCH($B$3,Database!$B$7:$B$71,0))="Yes",CHAR(149)&amp;" "&amp;Database!$AP$5,"")</f>
        <v/>
      </c>
      <c r="C23" s="1"/>
      <c r="D23" s="1" t="str">
        <f>IF(INDEX(Database!$N$7:$N$71,MATCH($B$3,Database!$B$7:$B$71,0))="Yes",CHAR(149)&amp;" "&amp;Database!$N$5,"")</f>
        <v/>
      </c>
      <c r="E23" s="1" t="str">
        <f>IF(INDEX(Database!$Y$7:$Y$71,MATCH($B$3,Database!$B$7:$B$71,0))="Yes",CHAR(149)&amp;" "&amp;Database!$Y$5,"")</f>
        <v/>
      </c>
      <c r="F23" s="1" t="str">
        <f>IF(INDEX(Database!$AV$7:$AV$71,MATCH($B$3,Database!$B$7:$B$71,0))=1,CHAR(149)&amp;" "&amp;Database!$AV$5,"")</f>
        <v>• Urban heat island</v>
      </c>
    </row>
    <row r="24" spans="2:6" hidden="1">
      <c r="B24" s="1"/>
      <c r="C24" s="1"/>
      <c r="D24" s="1" t="str">
        <f>IF(INDEX(Database!$O$7:$O$71,MATCH($B$3,Database!$B$7:$B$71,0))="Yes",CHAR(149)&amp;" "&amp;Database!$O$5,"")</f>
        <v/>
      </c>
      <c r="E24" s="1" t="str">
        <f>IF(INDEX(Database!$Z$7:$Z$71,MATCH($B$3,Database!$B$7:$B$71,0))="Yes",CHAR(149)&amp;" "&amp;Database!$Z$5,"")</f>
        <v>• Soft Landscaping</v>
      </c>
      <c r="F24" s="1" t="str">
        <f>IF(INDEX(Database!$AW$7:$AW$71,MATCH($B$3,Database!$B$7:$B$71,0))=1,CHAR(149)&amp;" "&amp;Database!$AW$5,"")</f>
        <v>• Carbon reduction</v>
      </c>
    </row>
    <row r="25" spans="2:6" hidden="1">
      <c r="B25" s="1"/>
      <c r="C25" s="1"/>
      <c r="D25" s="1" t="str">
        <f>IF(INDEX(Database!$P$7:$P$71,MATCH($B$3,Database!$B$7:$B$71,0))="Yes",CHAR(149)&amp;" "&amp;Database!$P$5,"")</f>
        <v>• Civic Space</v>
      </c>
      <c r="E25" s="1" t="str">
        <f>IF(INDEX(Database!$AA$7:$AA$71,MATCH($B$3,Database!$B$7:$B$71,0))="Yes",CHAR(149)&amp;" "&amp;Database!$AA$5,"")</f>
        <v/>
      </c>
      <c r="F25" s="1" t="str">
        <f>IF(INDEX(Database!$AX$7:$AX$71,MATCH($B$3,Database!$B$7:$B$71,0))=1,CHAR(149)&amp;" "&amp;Database!$AX$5,"")</f>
        <v>• Economic savings</v>
      </c>
    </row>
    <row r="26" spans="2:6" hidden="1">
      <c r="B26" s="1"/>
      <c r="C26" s="1"/>
      <c r="D26" s="1" t="str">
        <f>IF(INDEX(Database!$Q$7:$Q$71,MATCH($B$3,Database!$B$7:$B$71,0))="Yes",CHAR(149)&amp;" "&amp;Database!$Q$5,"")</f>
        <v>• Publicly Accessible Private Land</v>
      </c>
      <c r="E26" s="1" t="str">
        <f>IF(INDEX(Database!$AB$7:$AB$71,MATCH($B$3,Database!$B$7:$B$71,0))="Yes",CHAR(149)&amp;" "&amp;Database!$AB$5,"")</f>
        <v/>
      </c>
      <c r="F26" s="1" t="str">
        <f>IF(INDEX(Database!$AY$7:$AY$71,MATCH($B$3,Database!$B$7:$B$71,0))=1,CHAR(149)&amp;" "&amp;Database!$AY$5,"")</f>
        <v>• Heating/cooling load reduction</v>
      </c>
    </row>
    <row r="27" spans="2:6" hidden="1">
      <c r="B27" s="1"/>
      <c r="C27" s="1"/>
      <c r="D27" s="1" t="str">
        <f>IF(INDEX(Database!$R$7:$R$71,MATCH($B$3,Database!$B$7:$B$71,0))="Yes",CHAR(149)&amp;" "&amp;Database!$R$5,"")</f>
        <v/>
      </c>
      <c r="E27" s="1" t="str">
        <f>IF(INDEX(Database!$AC$7:$AC$71,MATCH($B$3,Database!$B$7:$B$71,0))="Yes",CHAR(149)&amp;" "&amp;Database!$AC$5,"")</f>
        <v/>
      </c>
      <c r="F27" s="1" t="str">
        <f>IF(INDEX(Database!$AZ$7:$AZ$71,MATCH($B$3,Database!$B$7:$B$71,0))=1,CHAR(149)&amp;" "&amp;Database!$AZ$5,"")</f>
        <v>• Energy consumption reduction</v>
      </c>
    </row>
    <row r="28" spans="2:6" hidden="1">
      <c r="B28" s="1"/>
      <c r="C28" s="1"/>
      <c r="D28" s="1"/>
      <c r="E28" s="1" t="str">
        <f>IF(INDEX(Database!$AD$7:$AD$71,MATCH($B$3,Database!$B$7:$B$71,0))="Yes",CHAR(149)&amp;" "&amp;Database!$AD$5,"")</f>
        <v/>
      </c>
      <c r="F28" s="1" t="str">
        <f>IF(INDEX(Database!$BA$7:$BA$71,MATCH($B$3,Database!$B$7:$B$71,0))=1,CHAR(149)&amp;" "&amp;Database!$BA$5,"")</f>
        <v/>
      </c>
    </row>
    <row r="29" spans="2:6" hidden="1">
      <c r="B29" s="1"/>
      <c r="C29" s="1"/>
      <c r="D29" s="1"/>
      <c r="E29" s="1" t="str">
        <f>IF(INDEX(Database!$AE$7:$AE$71,MATCH($B$3,Database!$B$7:$B$71,0))="Yes",CHAR(149)&amp;" "&amp;Database!$AE$5,"")</f>
        <v>• Habitat</v>
      </c>
      <c r="F29" s="1" t="str">
        <f>IF(INDEX(Database!$BB$7:$BB$71,MATCH($B$3,Database!$B$7:$B$71,0))=1,CHAR(149)&amp;" "&amp;Database!$BB$5,"")</f>
        <v>• Indoor thermal comfort</v>
      </c>
    </row>
    <row r="30" spans="2:6" hidden="1">
      <c r="B30" s="1"/>
      <c r="C30" s="1"/>
      <c r="D30" s="1"/>
      <c r="E30" s="1" t="str">
        <f>IF(INDEX(Database!$AF$7:$AF$71,MATCH($B$3,Database!$B$7:$B$71,0))="Yes",CHAR(149)&amp;" "&amp;Database!$AF$5,"")</f>
        <v/>
      </c>
      <c r="F30" s="1" t="str">
        <f>IF(INDEX(Database!$BC$7:$BC$71,MATCH($B$3,Database!$B$7:$B$71,0))=1,CHAR(149)&amp;" "&amp;Database!$BC$5,"")</f>
        <v>• Streetscape improvement</v>
      </c>
    </row>
    <row r="31" spans="2:6" hidden="1">
      <c r="B31" s="1"/>
      <c r="C31" s="1"/>
      <c r="D31" s="1"/>
      <c r="E31" s="1" t="str">
        <f>IF(INDEX(Database!$AG$7:$AG$71,MATCH($B$3,Database!$B$7:$B$71,0))="Yes",CHAR(149)&amp;" "&amp;Database!$AG$5,"")</f>
        <v/>
      </c>
      <c r="F31" s="1" t="str">
        <f>IF(INDEX(Database!$BD$7:$BD$71,MATCH($B$3,Database!$B$7:$B$71,0))=1,CHAR(149)&amp;" "&amp;Database!$BD$5,"")</f>
        <v>• Health and wellbeing</v>
      </c>
    </row>
    <row r="32" spans="2:6" hidden="1">
      <c r="B32" s="1"/>
      <c r="C32" s="1"/>
      <c r="D32" s="1"/>
      <c r="E32" s="1"/>
      <c r="F32" s="1" t="str">
        <f>IF(INDEX(Database!$BE$7:$BE$71,MATCH($B$3,Database!$B$7:$B$71,0))=1,CHAR(149)&amp;" "&amp;Database!$BE$5,"")</f>
        <v>• Noise reduction</v>
      </c>
    </row>
    <row r="33" spans="2:6" hidden="1">
      <c r="B33" s="1"/>
      <c r="C33" s="1"/>
      <c r="D33" s="1"/>
      <c r="E33" s="1"/>
      <c r="F33" s="1" t="str">
        <f>IF(INDEX(Database!$BF$7:$BF$71,MATCH($B$3,Database!$B$7:$B$71,0))=1,CHAR(149)&amp;" "&amp;Database!$BF$5,"")</f>
        <v/>
      </c>
    </row>
  </sheetData>
  <mergeCells count="6">
    <mergeCell ref="B9:B10"/>
    <mergeCell ref="C9:C10"/>
    <mergeCell ref="A1:C1"/>
    <mergeCell ref="C3:E3"/>
    <mergeCell ref="B5:B8"/>
    <mergeCell ref="C5:C8"/>
  </mergeCells>
  <hyperlinks>
    <hyperlink ref="A1" location="'Criteria Selection'!A1" display="&lt; BACK TO CRITERIA SELECTION" xr:uid="{148BFED4-129E-4FC2-9D7A-5595C555ABE1}"/>
  </hyperlinks>
  <pageMargins left="0.7" right="0.7" top="0.75" bottom="0.75" header="0.3" footer="0.3"/>
  <pageSetup paperSize="9"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59B89D-FA4D-431E-8707-010897CC008D}">
  <sheetPr codeName="Sheet24"/>
  <dimension ref="A1:G33"/>
  <sheetViews>
    <sheetView topLeftCell="C3" zoomScale="80" zoomScaleNormal="80" workbookViewId="0">
      <selection activeCell="G6" sqref="G6:G7"/>
    </sheetView>
  </sheetViews>
  <sheetFormatPr defaultRowHeight="16.5"/>
  <cols>
    <col min="1" max="1" width="2.5" customWidth="1"/>
    <col min="2" max="2" width="12.625" customWidth="1"/>
    <col min="3" max="3" width="124.375" customWidth="1"/>
    <col min="4" max="4" width="13.375" customWidth="1"/>
    <col min="5" max="5" width="41.5" customWidth="1"/>
    <col min="6" max="6" width="11.5" customWidth="1"/>
    <col min="7" max="7" width="48.875" customWidth="1"/>
  </cols>
  <sheetData>
    <row r="1" spans="1:7" s="59" customFormat="1" ht="23.25" customHeight="1">
      <c r="A1" s="160" t="s">
        <v>338</v>
      </c>
      <c r="B1" s="160"/>
      <c r="C1" s="160"/>
    </row>
    <row r="2" spans="1:7" ht="8.25" customHeight="1"/>
    <row r="3" spans="1:7" ht="24.75" customHeight="1">
      <c r="B3" s="87" t="s">
        <v>169</v>
      </c>
      <c r="C3" s="161" t="str">
        <f>VLOOKUP(B3,Database!B7:C71,2,FALSE)</f>
        <v>Green façade (planted)</v>
      </c>
      <c r="D3" s="161"/>
      <c r="E3" s="161"/>
      <c r="F3" s="88"/>
      <c r="G3" s="88"/>
    </row>
    <row r="4" spans="1:7" ht="113.25" customHeight="1">
      <c r="B4" s="66" t="s">
        <v>339</v>
      </c>
      <c r="C4" s="65" t="s">
        <v>452</v>
      </c>
      <c r="D4" s="112" t="s">
        <v>378</v>
      </c>
      <c r="E4" s="99" t="s">
        <v>453</v>
      </c>
      <c r="F4" s="95"/>
      <c r="G4" s="96"/>
    </row>
    <row r="5" spans="1:7" ht="80.25" customHeight="1">
      <c r="B5" s="162" t="s">
        <v>343</v>
      </c>
      <c r="C5" s="163" t="s">
        <v>454</v>
      </c>
      <c r="D5" s="108"/>
      <c r="E5" s="100"/>
      <c r="F5" s="97"/>
      <c r="G5" s="98"/>
    </row>
    <row r="6" spans="1:7" ht="49.5" customHeight="1">
      <c r="B6" s="162"/>
      <c r="C6" s="164"/>
      <c r="D6" s="66" t="s">
        <v>345</v>
      </c>
      <c r="E6" s="67" t="str">
        <f>B18&amp;" "&amp;B19&amp;CHAR(10)&amp;B20&amp;" "&amp;B21&amp;CHAR(10)&amp;B22&amp;" "&amp;B23</f>
        <v xml:space="preserve"> • Overheating
 • Biodiversity
 </v>
      </c>
      <c r="F6" s="112" t="s">
        <v>381</v>
      </c>
      <c r="G6" s="94" t="str">
        <f>F18&amp;" "&amp;F19&amp;" "&amp;F20&amp;CHAR(10)&amp;F21&amp;" "&amp;F22&amp;" "&amp;F23&amp;CHAR(10)&amp;F24&amp;" "&amp;F25&amp;" "&amp;F26&amp;CHAR(10)&amp;F27&amp;" "&amp;F28&amp;" "&amp;F29&amp;CHAR(10)&amp;F30&amp;" "&amp;F31&amp;" "&amp;F32&amp;" "&amp;F33</f>
        <v xml:space="preserve">• Intercepting rainfall  
• Air quality improvement • Enhancing biodiversity • Urban heat island
• Carbon reduction  • Heating/cooling load reduction
• Energy consumption reduction  • Indoor thermal comfort
• Streetscape improvement • Health and wellbeing • Noise reduction </v>
      </c>
    </row>
    <row r="7" spans="1:7" ht="48.75" customHeight="1">
      <c r="B7" s="162"/>
      <c r="C7" s="164"/>
      <c r="D7" s="66" t="s">
        <v>347</v>
      </c>
      <c r="E7" s="67" t="str">
        <f>C18&amp;CHAR(10)&amp;C19&amp;CHAR(10)&amp;C20</f>
        <v xml:space="preserve">• Buildings
• City Public Realm
</v>
      </c>
      <c r="F7" s="108"/>
      <c r="G7" s="94"/>
    </row>
    <row r="8" spans="1:7" ht="73.5" customHeight="1">
      <c r="B8" s="162"/>
      <c r="C8" s="164"/>
      <c r="D8" s="66" t="s">
        <v>348</v>
      </c>
      <c r="E8" s="67" t="str">
        <f>D18&amp;"  "&amp;D19&amp;CHAR(10)&amp;D20&amp;" "&amp;D21&amp;CHAR(10)&amp;D22&amp;"  "&amp;D23&amp;CHAR(10)&amp;D24&amp;"  "&amp;D25&amp;CHAR(10)&amp;D26&amp;"  "&amp;D27</f>
        <v xml:space="preserve">• Residential Building  • Commercial or Institutional Building
 • City Gardens
• Churchyard  
  • Civic Space
• Publicly Accessible Private Land  </v>
      </c>
      <c r="F8" s="66" t="s">
        <v>349</v>
      </c>
      <c r="G8" s="65" t="str">
        <f>E18&amp;" "&amp;E19&amp;" "&amp;E20&amp;CHAR(10)&amp;E21&amp;" "&amp;E22&amp;" "&amp;E23&amp;CHAR(10)&amp;E24&amp;" "&amp;E25&amp;" "&amp;E26&amp;CHAR(10)&amp;E27&amp;" "&amp;E28&amp;" "&amp;E29&amp;CHAR(10)&amp;E30&amp;" "&amp;E31</f>
        <v xml:space="preserve"> • Envelope • Energy, Heating and Cooling
• Street Interface  
• Soft Landscaping  
  • Habitat
 </v>
      </c>
    </row>
    <row r="9" spans="1:7" ht="117.75" customHeight="1">
      <c r="B9" s="162" t="s">
        <v>350</v>
      </c>
      <c r="C9" s="163" t="s">
        <v>455</v>
      </c>
      <c r="D9" s="66" t="s">
        <v>352</v>
      </c>
      <c r="E9" s="93" t="s">
        <v>456</v>
      </c>
      <c r="F9" s="94"/>
      <c r="G9" s="94"/>
    </row>
    <row r="10" spans="1:7" ht="129" customHeight="1">
      <c r="B10" s="162"/>
      <c r="C10" s="164"/>
      <c r="D10" s="66" t="s">
        <v>354</v>
      </c>
      <c r="E10" s="93" t="s">
        <v>457</v>
      </c>
      <c r="F10" s="94"/>
      <c r="G10" s="94"/>
    </row>
    <row r="11" spans="1:7" ht="15" customHeight="1"/>
    <row r="17" spans="2:6" hidden="1">
      <c r="B17" s="62" t="s">
        <v>44</v>
      </c>
      <c r="C17" s="62" t="s">
        <v>39</v>
      </c>
      <c r="D17" s="62" t="s">
        <v>40</v>
      </c>
      <c r="E17" s="62" t="s">
        <v>41</v>
      </c>
      <c r="F17" s="62" t="s">
        <v>45</v>
      </c>
    </row>
    <row r="18" spans="2:6" hidden="1">
      <c r="B18" s="1" t="str">
        <f>IF(INDEX(Database!$AK$7:$AK$71,MATCH($B$3,Database!$B$7:$B$71,0))="Yes",CHAR(149)&amp;" "&amp;Database!$AK$5,"")</f>
        <v/>
      </c>
      <c r="C18" s="1" t="str">
        <f>IF(INDEX(Database!$E$7:$E$71,MATCH($B$3,Database!$B$7:$B$71,0))="Yes",CHAR(149)&amp;" "&amp;Database!$E$5,"")</f>
        <v>• Buildings</v>
      </c>
      <c r="D18" s="1" t="str">
        <f>IF(INDEX(Database!$I$7:$I$71,MATCH($B$3,Database!$B$7:$B$71,0))="Yes",CHAR(149)&amp;" "&amp;Database!$I$5,"")</f>
        <v>• Residential Building</v>
      </c>
      <c r="E18" s="1" t="str">
        <f>IF(INDEX(Database!$T$7:$T$71,MATCH($B$3,Database!$B$7:$B$71,0))="Yes",CHAR(149)&amp;" "&amp;Database!$T$5,"")</f>
        <v/>
      </c>
      <c r="F18" s="1" t="str">
        <f>IF(INDEX(Database!$AQ$7:$AQ$71,MATCH($B$3,Database!$B$7:$B$71,0))=1,CHAR(149)&amp;" "&amp;Database!$AQ$5,"")</f>
        <v>• Intercepting rainfall</v>
      </c>
    </row>
    <row r="19" spans="2:6" hidden="1">
      <c r="B19" s="1" t="str">
        <f>IF(INDEX(Database!$AL$7:$AL$71,MATCH($B$3,Database!$B$7:$B$71,0))="Yes",CHAR(149)&amp;" "&amp;Database!$AL$5,"")</f>
        <v>• Overheating</v>
      </c>
      <c r="C19" s="1" t="str">
        <f>IF(INDEX(Database!$F$7:$F$71,MATCH($B$3,Database!$B$7:$B$71,0))="Yes",CHAR(149)&amp;" "&amp;Database!$F$5,"")</f>
        <v>• City Public Realm</v>
      </c>
      <c r="D19" s="1" t="str">
        <f>IF(INDEX(Database!$J$7:$J$71,MATCH($B$3,Database!$B$7:$B$71,0))="Yes",CHAR(149)&amp;" "&amp;Database!$J$5,"")</f>
        <v>• Commercial or Institutional Building</v>
      </c>
      <c r="E19" s="1" t="str">
        <f>IF(INDEX(Database!$U$7:$U$71,MATCH($B$3,Database!$B$7:$B$71,0))="Yes",CHAR(149)&amp;" "&amp;Database!$U$5,"")</f>
        <v>• Envelope</v>
      </c>
      <c r="F19" s="1" t="str">
        <f>IF(INDEX(Database!$AR$7:$AR$71,MATCH($B$3,Database!$B$7:$B$71,0))=1,CHAR(149)&amp;" "&amp;Database!$AR$5,"")</f>
        <v/>
      </c>
    </row>
    <row r="20" spans="2:6" hidden="1">
      <c r="B20" s="1" t="str">
        <f>IF(INDEX(Database!$AM$7:$AM$71,MATCH($B$3,Database!$B$7:$B$71,0))="Yes",CHAR(149)&amp;" "&amp;Database!$AM$5,"")</f>
        <v/>
      </c>
      <c r="C20" s="1" t="str">
        <f>IF(INDEX(Database!$G$7:$G$71,MATCH($B$3,Database!$B$7:$B$71,0))="Yes",CHAR(149)&amp;" "&amp;Database!$G$5,"")</f>
        <v/>
      </c>
      <c r="D20" s="1" t="str">
        <f>IF(INDEX(Database!$K$7:$K$71,MATCH($B$3,Database!$B$7:$B$71,0))="Yes",CHAR(149)&amp;" "&amp;Database!$K$5,"")</f>
        <v/>
      </c>
      <c r="E20" s="1" t="str">
        <f>IF(INDEX(Database!$V$7:$V$71,MATCH($B$3,Database!$B$7:$B$71,0))="Yes",CHAR(149)&amp;" "&amp;Database!$V$5,"")</f>
        <v>• Energy, Heating and Cooling</v>
      </c>
      <c r="F20" s="1" t="str">
        <f>IF(INDEX(Database!$AS$7:$AS$71,MATCH($B$3,Database!$B$7:$B$71,0))=1,CHAR(149)&amp;" "&amp;Database!$AS$5,"")</f>
        <v/>
      </c>
    </row>
    <row r="21" spans="2:6" hidden="1">
      <c r="B21" s="1" t="str">
        <f>IF(INDEX(Database!$AN$7:$AN$71,MATCH($B$3,Database!$B$7:$B$71,0))="Yes",CHAR(149)&amp;" "&amp;Database!$AN$5,"")</f>
        <v>• Biodiversity</v>
      </c>
      <c r="C21" s="1"/>
      <c r="D21" s="1" t="str">
        <f>IF(INDEX(Database!$L$7:$L$71,MATCH($B$3,Database!$B$7:$B$71,0))="Yes",CHAR(149)&amp;" "&amp;Database!$L$5,"")</f>
        <v>• City Gardens</v>
      </c>
      <c r="E21" s="1" t="str">
        <f>IF(INDEX(Database!$W$7:$W$71,MATCH($B$3,Database!$B$7:$B$71,0))="Yes",CHAR(149)&amp;" "&amp;Database!$W$5,"")</f>
        <v>• Street Interface</v>
      </c>
      <c r="F21" s="1" t="str">
        <f>IF(INDEX(Database!$AT$7:$AT$71,MATCH($B$3,Database!$B$7:$B$71,0))=1,CHAR(149)&amp;" "&amp;Database!$AT$5,"")</f>
        <v>• Air quality improvement</v>
      </c>
    </row>
    <row r="22" spans="2:6" hidden="1">
      <c r="B22" s="1" t="str">
        <f>IF(INDEX(Database!$AO$7:$AO$71,MATCH($B$3,Database!$B$7:$B$71,0))="Yes",CHAR(149)&amp;" "&amp;Database!$AO$5,"")</f>
        <v/>
      </c>
      <c r="C22" s="1"/>
      <c r="D22" s="1" t="str">
        <f>IF(INDEX(Database!$M$7:$M$71,MATCH($B$3,Database!$B$7:$B$71,0))="Yes",CHAR(149)&amp;" "&amp;Database!$M$5,"")</f>
        <v>• Churchyard</v>
      </c>
      <c r="E22" s="1" t="str">
        <f>IF(INDEX(Database!$X$7:$X$71,MATCH($B$3,Database!$B$7:$B$71,0))="Yes",CHAR(149)&amp;" "&amp;Database!$X$5,"")</f>
        <v/>
      </c>
      <c r="F22" s="1" t="str">
        <f>IF(INDEX(Database!$AU$7:$AU$71,MATCH($B$3,Database!$B$7:$B$71,0))=1,CHAR(149)&amp;" "&amp;Database!$AU$5,"")</f>
        <v>• Enhancing biodiversity</v>
      </c>
    </row>
    <row r="23" spans="2:6" hidden="1">
      <c r="B23" s="1" t="str">
        <f>IF(INDEX(Database!$AP$7:$AP$71,MATCH($B$3,Database!$B$7:$B$71,0))="Yes",CHAR(149)&amp;" "&amp;Database!$AP$5,"")</f>
        <v/>
      </c>
      <c r="C23" s="1"/>
      <c r="D23" s="1" t="str">
        <f>IF(INDEX(Database!$N$7:$N$71,MATCH($B$3,Database!$B$7:$B$71,0))="Yes",CHAR(149)&amp;" "&amp;Database!$N$5,"")</f>
        <v/>
      </c>
      <c r="E23" s="1" t="str">
        <f>IF(INDEX(Database!$Y$7:$Y$71,MATCH($B$3,Database!$B$7:$B$71,0))="Yes",CHAR(149)&amp;" "&amp;Database!$Y$5,"")</f>
        <v/>
      </c>
      <c r="F23" s="1" t="str">
        <f>IF(INDEX(Database!$AV$7:$AV$71,MATCH($B$3,Database!$B$7:$B$71,0))=1,CHAR(149)&amp;" "&amp;Database!$AV$5,"")</f>
        <v>• Urban heat island</v>
      </c>
    </row>
    <row r="24" spans="2:6" hidden="1">
      <c r="B24" s="1"/>
      <c r="C24" s="1"/>
      <c r="D24" s="1" t="str">
        <f>IF(INDEX(Database!$O$7:$O$71,MATCH($B$3,Database!$B$7:$B$71,0))="Yes",CHAR(149)&amp;" "&amp;Database!$O$5,"")</f>
        <v/>
      </c>
      <c r="E24" s="1" t="str">
        <f>IF(INDEX(Database!$Z$7:$Z$71,MATCH($B$3,Database!$B$7:$B$71,0))="Yes",CHAR(149)&amp;" "&amp;Database!$Z$5,"")</f>
        <v>• Soft Landscaping</v>
      </c>
      <c r="F24" s="1" t="str">
        <f>IF(INDEX(Database!$AW$7:$AW$71,MATCH($B$3,Database!$B$7:$B$71,0))=1,CHAR(149)&amp;" "&amp;Database!$AW$5,"")</f>
        <v>• Carbon reduction</v>
      </c>
    </row>
    <row r="25" spans="2:6" hidden="1">
      <c r="B25" s="1"/>
      <c r="C25" s="1"/>
      <c r="D25" s="1" t="str">
        <f>IF(INDEX(Database!$P$7:$P$71,MATCH($B$3,Database!$B$7:$B$71,0))="Yes",CHAR(149)&amp;" "&amp;Database!$P$5,"")</f>
        <v>• Civic Space</v>
      </c>
      <c r="E25" s="1" t="str">
        <f>IF(INDEX(Database!$AA$7:$AA$71,MATCH($B$3,Database!$B$7:$B$71,0))="Yes",CHAR(149)&amp;" "&amp;Database!$AA$5,"")</f>
        <v/>
      </c>
      <c r="F25" s="1" t="str">
        <f>IF(INDEX(Database!$AX$7:$AX$71,MATCH($B$3,Database!$B$7:$B$71,0))=1,CHAR(149)&amp;" "&amp;Database!$AX$5,"")</f>
        <v/>
      </c>
    </row>
    <row r="26" spans="2:6" hidden="1">
      <c r="B26" s="1"/>
      <c r="C26" s="1"/>
      <c r="D26" s="1" t="str">
        <f>IF(INDEX(Database!$Q$7:$Q$71,MATCH($B$3,Database!$B$7:$B$71,0))="Yes",CHAR(149)&amp;" "&amp;Database!$Q$5,"")</f>
        <v>• Publicly Accessible Private Land</v>
      </c>
      <c r="E26" s="1" t="str">
        <f>IF(INDEX(Database!$AB$7:$AB$71,MATCH($B$3,Database!$B$7:$B$71,0))="Yes",CHAR(149)&amp;" "&amp;Database!$AB$5,"")</f>
        <v/>
      </c>
      <c r="F26" s="1" t="str">
        <f>IF(INDEX(Database!$AY$7:$AY$71,MATCH($B$3,Database!$B$7:$B$71,0))=1,CHAR(149)&amp;" "&amp;Database!$AY$5,"")</f>
        <v>• Heating/cooling load reduction</v>
      </c>
    </row>
    <row r="27" spans="2:6" hidden="1">
      <c r="B27" s="1"/>
      <c r="C27" s="1"/>
      <c r="D27" s="1" t="str">
        <f>IF(INDEX(Database!$R$7:$R$71,MATCH($B$3,Database!$B$7:$B$71,0))="Yes",CHAR(149)&amp;" "&amp;Database!$R$5,"")</f>
        <v/>
      </c>
      <c r="E27" s="1" t="str">
        <f>IF(INDEX(Database!$AC$7:$AC$71,MATCH($B$3,Database!$B$7:$B$71,0))="Yes",CHAR(149)&amp;" "&amp;Database!$AC$5,"")</f>
        <v/>
      </c>
      <c r="F27" s="1" t="str">
        <f>IF(INDEX(Database!$AZ$7:$AZ$71,MATCH($B$3,Database!$B$7:$B$71,0))=1,CHAR(149)&amp;" "&amp;Database!$AZ$5,"")</f>
        <v>• Energy consumption reduction</v>
      </c>
    </row>
    <row r="28" spans="2:6" hidden="1">
      <c r="B28" s="1"/>
      <c r="C28" s="1"/>
      <c r="D28" s="1"/>
      <c r="E28" s="1" t="str">
        <f>IF(INDEX(Database!$AD$7:$AD$71,MATCH($B$3,Database!$B$7:$B$71,0))="Yes",CHAR(149)&amp;" "&amp;Database!$AD$5,"")</f>
        <v/>
      </c>
      <c r="F28" s="1" t="str">
        <f>IF(INDEX(Database!$BA$7:$BA$71,MATCH($B$3,Database!$B$7:$B$71,0))=1,CHAR(149)&amp;" "&amp;Database!$BA$5,"")</f>
        <v/>
      </c>
    </row>
    <row r="29" spans="2:6" hidden="1">
      <c r="B29" s="1"/>
      <c r="C29" s="1"/>
      <c r="D29" s="1"/>
      <c r="E29" s="1" t="str">
        <f>IF(INDEX(Database!$AE$7:$AE$71,MATCH($B$3,Database!$B$7:$B$71,0))="Yes",CHAR(149)&amp;" "&amp;Database!$AE$5,"")</f>
        <v>• Habitat</v>
      </c>
      <c r="F29" s="1" t="str">
        <f>IF(INDEX(Database!$BB$7:$BB$71,MATCH($B$3,Database!$B$7:$B$71,0))=1,CHAR(149)&amp;" "&amp;Database!$BB$5,"")</f>
        <v>• Indoor thermal comfort</v>
      </c>
    </row>
    <row r="30" spans="2:6" hidden="1">
      <c r="B30" s="1"/>
      <c r="C30" s="1"/>
      <c r="D30" s="1"/>
      <c r="E30" s="1" t="str">
        <f>IF(INDEX(Database!$AF$7:$AF$71,MATCH($B$3,Database!$B$7:$B$71,0))="Yes",CHAR(149)&amp;" "&amp;Database!$AF$5,"")</f>
        <v/>
      </c>
      <c r="F30" s="1" t="str">
        <f>IF(INDEX(Database!$BC$7:$BC$71,MATCH($B$3,Database!$B$7:$B$71,0))=1,CHAR(149)&amp;" "&amp;Database!$BC$5,"")</f>
        <v>• Streetscape improvement</v>
      </c>
    </row>
    <row r="31" spans="2:6" hidden="1">
      <c r="B31" s="1"/>
      <c r="C31" s="1"/>
      <c r="D31" s="1"/>
      <c r="E31" s="1" t="str">
        <f>IF(INDEX(Database!$AG$7:$AG$71,MATCH($B$3,Database!$B$7:$B$71,0))="Yes",CHAR(149)&amp;" "&amp;Database!$AG$5,"")</f>
        <v/>
      </c>
      <c r="F31" s="1" t="str">
        <f>IF(INDEX(Database!$BD$7:$BD$71,MATCH($B$3,Database!$B$7:$B$71,0))=1,CHAR(149)&amp;" "&amp;Database!$BD$5,"")</f>
        <v>• Health and wellbeing</v>
      </c>
    </row>
    <row r="32" spans="2:6" hidden="1">
      <c r="B32" s="1"/>
      <c r="C32" s="1"/>
      <c r="D32" s="1"/>
      <c r="E32" s="1"/>
      <c r="F32" s="1" t="str">
        <f>IF(INDEX(Database!$BE$7:$BE$71,MATCH($B$3,Database!$B$7:$B$71,0))=1,CHAR(149)&amp;" "&amp;Database!$BE$5,"")</f>
        <v>• Noise reduction</v>
      </c>
    </row>
    <row r="33" spans="2:6" hidden="1">
      <c r="B33" s="1"/>
      <c r="C33" s="1"/>
      <c r="D33" s="1"/>
      <c r="E33" s="1"/>
      <c r="F33" s="1" t="str">
        <f>IF(INDEX(Database!$BF$7:$BF$71,MATCH($B$3,Database!$B$7:$B$71,0))=1,CHAR(149)&amp;" "&amp;Database!$BF$5,"")</f>
        <v/>
      </c>
    </row>
  </sheetData>
  <mergeCells count="6">
    <mergeCell ref="B9:B10"/>
    <mergeCell ref="C9:C10"/>
    <mergeCell ref="A1:C1"/>
    <mergeCell ref="C3:E3"/>
    <mergeCell ref="B5:B8"/>
    <mergeCell ref="C5:C8"/>
  </mergeCells>
  <hyperlinks>
    <hyperlink ref="A1" location="'Criteria Selection'!A1" display="&lt; BACK TO CRITERIA SELECTION" xr:uid="{A769EDAA-1DF2-4854-B2EF-7ABF68C4FB2E}"/>
  </hyperlinks>
  <pageMargins left="0.7" right="0.7" top="0.75" bottom="0.75" header="0.3" footer="0.3"/>
  <pageSetup paperSize="9"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DA08A5-8986-4ECB-A286-FEE9242A6E98}">
  <sheetPr codeName="Sheet25"/>
  <dimension ref="A1:G33"/>
  <sheetViews>
    <sheetView topLeftCell="D1" zoomScale="80" zoomScaleNormal="80" workbookViewId="0">
      <selection activeCell="G6" sqref="G6:G7"/>
    </sheetView>
  </sheetViews>
  <sheetFormatPr defaultRowHeight="16.5"/>
  <cols>
    <col min="1" max="1" width="2.5" customWidth="1"/>
    <col min="2" max="2" width="12.625" customWidth="1"/>
    <col min="3" max="3" width="124.375" customWidth="1"/>
    <col min="4" max="4" width="13.375" customWidth="1"/>
    <col min="5" max="5" width="41.5" customWidth="1"/>
    <col min="6" max="6" width="11.5" customWidth="1"/>
    <col min="7" max="7" width="48.875" customWidth="1"/>
  </cols>
  <sheetData>
    <row r="1" spans="1:7" s="59" customFormat="1" ht="23.25" customHeight="1">
      <c r="A1" s="160" t="s">
        <v>338</v>
      </c>
      <c r="B1" s="160"/>
      <c r="C1" s="160"/>
    </row>
    <row r="2" spans="1:7" ht="8.25" customHeight="1"/>
    <row r="3" spans="1:7" ht="24.75" customHeight="1">
      <c r="B3" s="87" t="s">
        <v>172</v>
      </c>
      <c r="C3" s="161" t="str">
        <f>VLOOKUP(B3,Database!B7:C71,2,FALSE)</f>
        <v>Bioactive walls and façades</v>
      </c>
      <c r="D3" s="161"/>
      <c r="E3" s="161"/>
      <c r="F3" s="88"/>
      <c r="G3" s="88"/>
    </row>
    <row r="4" spans="1:7" ht="113.25" customHeight="1">
      <c r="B4" s="66" t="s">
        <v>339</v>
      </c>
      <c r="C4" s="65" t="s">
        <v>458</v>
      </c>
      <c r="D4" s="112" t="s">
        <v>398</v>
      </c>
      <c r="E4" s="99" t="s">
        <v>459</v>
      </c>
      <c r="F4" s="95"/>
      <c r="G4" s="96"/>
    </row>
    <row r="5" spans="1:7" ht="80.25" customHeight="1">
      <c r="B5" s="162" t="s">
        <v>343</v>
      </c>
      <c r="C5" s="163" t="s">
        <v>460</v>
      </c>
      <c r="D5" s="108"/>
      <c r="E5" s="100"/>
      <c r="F5" s="97"/>
      <c r="G5" s="98"/>
    </row>
    <row r="6" spans="1:7" ht="49.5" customHeight="1">
      <c r="B6" s="162"/>
      <c r="C6" s="164"/>
      <c r="D6" s="66" t="s">
        <v>345</v>
      </c>
      <c r="E6" s="67" t="str">
        <f>B18&amp;" "&amp;B19&amp;CHAR(10)&amp;B20&amp;" "&amp;B21&amp;CHAR(10)&amp;B22&amp;" "&amp;B23</f>
        <v xml:space="preserve"> 
 • Biodiversity
 </v>
      </c>
      <c r="F6" s="112" t="s">
        <v>381</v>
      </c>
      <c r="G6" s="94" t="str">
        <f>F18&amp;" "&amp;F19&amp;" "&amp;F20&amp;CHAR(10)&amp;F21&amp;" "&amp;F22&amp;" "&amp;F23&amp;CHAR(10)&amp;F24&amp;" "&amp;F25&amp;" "&amp;F26&amp;CHAR(10)&amp;F27&amp;" "&amp;F28&amp;" "&amp;F29&amp;CHAR(10)&amp;F30&amp;" "&amp;F31&amp;" "&amp;F32&amp;" "&amp;F33</f>
        <v xml:space="preserve">  
• Air quality improvement • Enhancing biodiversity • Urban heat island
• Carbon reduction  • Heating/cooling load reduction
• Energy consumption reduction  • Indoor thermal comfort
 • Health and wellbeing • Noise reduction </v>
      </c>
    </row>
    <row r="7" spans="1:7" ht="48.75" customHeight="1">
      <c r="B7" s="162"/>
      <c r="C7" s="164"/>
      <c r="D7" s="66" t="s">
        <v>347</v>
      </c>
      <c r="E7" s="67" t="str">
        <f>C18&amp;CHAR(10)&amp;C19&amp;CHAR(10)&amp;C20</f>
        <v>• Buildings
• Open Spaces</v>
      </c>
      <c r="F7" s="108"/>
      <c r="G7" s="94"/>
    </row>
    <row r="8" spans="1:7" ht="73.5" customHeight="1">
      <c r="B8" s="162"/>
      <c r="C8" s="164"/>
      <c r="D8" s="66" t="s">
        <v>348</v>
      </c>
      <c r="E8" s="67" t="str">
        <f>D18&amp;"  "&amp;D19&amp;CHAR(10)&amp;D20&amp;" "&amp;D21&amp;CHAR(10)&amp;D22&amp;"  "&amp;D23&amp;CHAR(10)&amp;D24&amp;"  "&amp;D25&amp;CHAR(10)&amp;D26&amp;"  "&amp;D27</f>
        <v xml:space="preserve">• Residential Building  • Commercial or Institutional Building
 • City Gardens
• Churchyard  
  • Civic Space
• Publicly Accessible Private Land  </v>
      </c>
      <c r="F8" s="66" t="s">
        <v>349</v>
      </c>
      <c r="G8" s="65" t="str">
        <f>E18&amp;" "&amp;E19&amp;" "&amp;E20&amp;CHAR(10)&amp;E21&amp;" "&amp;E22&amp;" "&amp;E23&amp;CHAR(10)&amp;E24&amp;" "&amp;E25&amp;" "&amp;E26&amp;CHAR(10)&amp;E27&amp;" "&amp;E28&amp;" "&amp;E29&amp;CHAR(10)&amp;E30&amp;" "&amp;E31</f>
        <v xml:space="preserve"> • Envelope 
• Street Interface  • Hard Landscaping
  • Habitat
 </v>
      </c>
    </row>
    <row r="9" spans="1:7" ht="117.75" customHeight="1">
      <c r="B9" s="162" t="s">
        <v>350</v>
      </c>
      <c r="C9" s="163" t="s">
        <v>461</v>
      </c>
      <c r="D9" s="66" t="s">
        <v>352</v>
      </c>
      <c r="E9" s="93" t="s">
        <v>462</v>
      </c>
      <c r="F9" s="94"/>
      <c r="G9" s="94"/>
    </row>
    <row r="10" spans="1:7" ht="129" customHeight="1">
      <c r="B10" s="162"/>
      <c r="C10" s="164"/>
      <c r="D10" s="66" t="s">
        <v>354</v>
      </c>
      <c r="E10" s="93" t="s">
        <v>463</v>
      </c>
      <c r="F10" s="94"/>
      <c r="G10" s="94"/>
    </row>
    <row r="11" spans="1:7" ht="15" customHeight="1"/>
    <row r="17" spans="2:6" hidden="1">
      <c r="B17" s="62" t="s">
        <v>44</v>
      </c>
      <c r="C17" s="62" t="s">
        <v>39</v>
      </c>
      <c r="D17" s="62" t="s">
        <v>40</v>
      </c>
      <c r="E17" s="62" t="s">
        <v>41</v>
      </c>
      <c r="F17" s="62" t="s">
        <v>45</v>
      </c>
    </row>
    <row r="18" spans="2:6" hidden="1">
      <c r="B18" s="1" t="str">
        <f>IF(INDEX(Database!$AK$7:$AK$71,MATCH($B$3,Database!$B$7:$B$71,0))="Yes",CHAR(149)&amp;" "&amp;Database!$AK$5,"")</f>
        <v/>
      </c>
      <c r="C18" s="1" t="str">
        <f>IF(INDEX(Database!$E$7:$E$71,MATCH($B$3,Database!$B$7:$B$71,0))="Yes",CHAR(149)&amp;" "&amp;Database!$E$5,"")</f>
        <v>• Buildings</v>
      </c>
      <c r="D18" s="1" t="str">
        <f>IF(INDEX(Database!$I$7:$I$71,MATCH($B$3,Database!$B$7:$B$71,0))="Yes",CHAR(149)&amp;" "&amp;Database!$I$5,"")</f>
        <v>• Residential Building</v>
      </c>
      <c r="E18" s="1" t="str">
        <f>IF(INDEX(Database!$T$7:$T$71,MATCH($B$3,Database!$B$7:$B$71,0))="Yes",CHAR(149)&amp;" "&amp;Database!$T$5,"")</f>
        <v/>
      </c>
      <c r="F18" s="1" t="str">
        <f>IF(INDEX(Database!$AQ$7:$AQ$71,MATCH($B$3,Database!$B$7:$B$71,0))=1,CHAR(149)&amp;" "&amp;Database!$AQ$5,"")</f>
        <v/>
      </c>
    </row>
    <row r="19" spans="2:6" hidden="1">
      <c r="B19" s="1" t="str">
        <f>IF(INDEX(Database!$AL$7:$AL$71,MATCH($B$3,Database!$B$7:$B$71,0))="Yes",CHAR(149)&amp;" "&amp;Database!$AL$5,"")</f>
        <v/>
      </c>
      <c r="C19" s="1" t="str">
        <f>IF(INDEX(Database!$F$7:$F$71,MATCH($B$3,Database!$B$7:$B$71,0))="Yes",CHAR(149)&amp;" "&amp;Database!$F$5,"")</f>
        <v/>
      </c>
      <c r="D19" s="1" t="str">
        <f>IF(INDEX(Database!$J$7:$J$71,MATCH($B$3,Database!$B$7:$B$71,0))="Yes",CHAR(149)&amp;" "&amp;Database!$J$5,"")</f>
        <v>• Commercial or Institutional Building</v>
      </c>
      <c r="E19" s="1" t="str">
        <f>IF(INDEX(Database!$U$7:$U$71,MATCH($B$3,Database!$B$7:$B$71,0))="Yes",CHAR(149)&amp;" "&amp;Database!$U$5,"")</f>
        <v>• Envelope</v>
      </c>
      <c r="F19" s="1" t="str">
        <f>IF(INDEX(Database!$AR$7:$AR$71,MATCH($B$3,Database!$B$7:$B$71,0))=1,CHAR(149)&amp;" "&amp;Database!$AR$5,"")</f>
        <v/>
      </c>
    </row>
    <row r="20" spans="2:6" hidden="1">
      <c r="B20" s="1" t="str">
        <f>IF(INDEX(Database!$AM$7:$AM$71,MATCH($B$3,Database!$B$7:$B$71,0))="Yes",CHAR(149)&amp;" "&amp;Database!$AM$5,"")</f>
        <v/>
      </c>
      <c r="C20" s="1" t="str">
        <f>IF(INDEX(Database!$G$7:$G$71,MATCH($B$3,Database!$B$7:$B$71,0))="Yes",CHAR(149)&amp;" "&amp;Database!$G$5,"")</f>
        <v>• Open Spaces</v>
      </c>
      <c r="D20" s="1" t="str">
        <f>IF(INDEX(Database!$K$7:$K$71,MATCH($B$3,Database!$B$7:$B$71,0))="Yes",CHAR(149)&amp;" "&amp;Database!$K$5,"")</f>
        <v/>
      </c>
      <c r="E20" s="1" t="str">
        <f>IF(INDEX(Database!$V$7:$V$71,MATCH($B$3,Database!$B$7:$B$71,0))="Yes",CHAR(149)&amp;" "&amp;Database!$V$5,"")</f>
        <v/>
      </c>
      <c r="F20" s="1" t="str">
        <f>IF(INDEX(Database!$AS$7:$AS$71,MATCH($B$3,Database!$B$7:$B$71,0))=1,CHAR(149)&amp;" "&amp;Database!$AS$5,"")</f>
        <v/>
      </c>
    </row>
    <row r="21" spans="2:6" hidden="1">
      <c r="B21" s="1" t="str">
        <f>IF(INDEX(Database!$AN$7:$AN$71,MATCH($B$3,Database!$B$7:$B$71,0))="Yes",CHAR(149)&amp;" "&amp;Database!$AN$5,"")</f>
        <v>• Biodiversity</v>
      </c>
      <c r="C21" s="1"/>
      <c r="D21" s="1" t="str">
        <f>IF(INDEX(Database!$L$7:$L$71,MATCH($B$3,Database!$B$7:$B$71,0))="Yes",CHAR(149)&amp;" "&amp;Database!$L$5,"")</f>
        <v>• City Gardens</v>
      </c>
      <c r="E21" s="1" t="str">
        <f>IF(INDEX(Database!$W$7:$W$71,MATCH($B$3,Database!$B$7:$B$71,0))="Yes",CHAR(149)&amp;" "&amp;Database!$W$5,"")</f>
        <v>• Street Interface</v>
      </c>
      <c r="F21" s="1" t="str">
        <f>IF(INDEX(Database!$AT$7:$AT$71,MATCH($B$3,Database!$B$7:$B$71,0))=1,CHAR(149)&amp;" "&amp;Database!$AT$5,"")</f>
        <v>• Air quality improvement</v>
      </c>
    </row>
    <row r="22" spans="2:6" hidden="1">
      <c r="B22" s="1" t="str">
        <f>IF(INDEX(Database!$AO$7:$AO$71,MATCH($B$3,Database!$B$7:$B$71,0))="Yes",CHAR(149)&amp;" "&amp;Database!$AO$5,"")</f>
        <v/>
      </c>
      <c r="C22" s="1"/>
      <c r="D22" s="1" t="str">
        <f>IF(INDEX(Database!$M$7:$M$71,MATCH($B$3,Database!$B$7:$B$71,0))="Yes",CHAR(149)&amp;" "&amp;Database!$M$5,"")</f>
        <v>• Churchyard</v>
      </c>
      <c r="E22" s="1" t="str">
        <f>IF(INDEX(Database!$X$7:$X$71,MATCH($B$3,Database!$B$7:$B$71,0))="Yes",CHAR(149)&amp;" "&amp;Database!$X$5,"")</f>
        <v/>
      </c>
      <c r="F22" s="1" t="str">
        <f>IF(INDEX(Database!$AU$7:$AU$71,MATCH($B$3,Database!$B$7:$B$71,0))=1,CHAR(149)&amp;" "&amp;Database!$AU$5,"")</f>
        <v>• Enhancing biodiversity</v>
      </c>
    </row>
    <row r="23" spans="2:6" hidden="1">
      <c r="B23" s="1" t="str">
        <f>IF(INDEX(Database!$AP$7:$AP$71,MATCH($B$3,Database!$B$7:$B$71,0))="Yes",CHAR(149)&amp;" "&amp;Database!$AP$5,"")</f>
        <v/>
      </c>
      <c r="C23" s="1"/>
      <c r="D23" s="1" t="str">
        <f>IF(INDEX(Database!$N$7:$N$71,MATCH($B$3,Database!$B$7:$B$71,0))="Yes",CHAR(149)&amp;" "&amp;Database!$N$5,"")</f>
        <v/>
      </c>
      <c r="E23" s="1" t="str">
        <f>IF(INDEX(Database!$Y$7:$Y$71,MATCH($B$3,Database!$B$7:$B$71,0))="Yes",CHAR(149)&amp;" "&amp;Database!$Y$5,"")</f>
        <v>• Hard Landscaping</v>
      </c>
      <c r="F23" s="1" t="str">
        <f>IF(INDEX(Database!$AV$7:$AV$71,MATCH($B$3,Database!$B$7:$B$71,0))=1,CHAR(149)&amp;" "&amp;Database!$AV$5,"")</f>
        <v>• Urban heat island</v>
      </c>
    </row>
    <row r="24" spans="2:6" hidden="1">
      <c r="B24" s="1"/>
      <c r="C24" s="1"/>
      <c r="D24" s="1" t="str">
        <f>IF(INDEX(Database!$O$7:$O$71,MATCH($B$3,Database!$B$7:$B$71,0))="Yes",CHAR(149)&amp;" "&amp;Database!$O$5,"")</f>
        <v/>
      </c>
      <c r="E24" s="1" t="str">
        <f>IF(INDEX(Database!$Z$7:$Z$71,MATCH($B$3,Database!$B$7:$B$71,0))="Yes",CHAR(149)&amp;" "&amp;Database!$Z$5,"")</f>
        <v/>
      </c>
      <c r="F24" s="1" t="str">
        <f>IF(INDEX(Database!$AW$7:$AW$71,MATCH($B$3,Database!$B$7:$B$71,0))=1,CHAR(149)&amp;" "&amp;Database!$AW$5,"")</f>
        <v>• Carbon reduction</v>
      </c>
    </row>
    <row r="25" spans="2:6" hidden="1">
      <c r="B25" s="1"/>
      <c r="C25" s="1"/>
      <c r="D25" s="1" t="str">
        <f>IF(INDEX(Database!$P$7:$P$71,MATCH($B$3,Database!$B$7:$B$71,0))="Yes",CHAR(149)&amp;" "&amp;Database!$P$5,"")</f>
        <v>• Civic Space</v>
      </c>
      <c r="E25" s="1" t="str">
        <f>IF(INDEX(Database!$AA$7:$AA$71,MATCH($B$3,Database!$B$7:$B$71,0))="Yes",CHAR(149)&amp;" "&amp;Database!$AA$5,"")</f>
        <v/>
      </c>
      <c r="F25" s="1" t="str">
        <f>IF(INDEX(Database!$AX$7:$AX$71,MATCH($B$3,Database!$B$7:$B$71,0))=1,CHAR(149)&amp;" "&amp;Database!$AX$5,"")</f>
        <v/>
      </c>
    </row>
    <row r="26" spans="2:6" hidden="1">
      <c r="B26" s="1"/>
      <c r="C26" s="1"/>
      <c r="D26" s="1" t="str">
        <f>IF(INDEX(Database!$Q$7:$Q$71,MATCH($B$3,Database!$B$7:$B$71,0))="Yes",CHAR(149)&amp;" "&amp;Database!$Q$5,"")</f>
        <v>• Publicly Accessible Private Land</v>
      </c>
      <c r="E26" s="1" t="str">
        <f>IF(INDEX(Database!$AB$7:$AB$71,MATCH($B$3,Database!$B$7:$B$71,0))="Yes",CHAR(149)&amp;" "&amp;Database!$AB$5,"")</f>
        <v/>
      </c>
      <c r="F26" s="1" t="str">
        <f>IF(INDEX(Database!$AY$7:$AY$71,MATCH($B$3,Database!$B$7:$B$71,0))=1,CHAR(149)&amp;" "&amp;Database!$AY$5,"")</f>
        <v>• Heating/cooling load reduction</v>
      </c>
    </row>
    <row r="27" spans="2:6" hidden="1">
      <c r="B27" s="1"/>
      <c r="C27" s="1"/>
      <c r="D27" s="1" t="str">
        <f>IF(INDEX(Database!$R$7:$R$71,MATCH($B$3,Database!$B$7:$B$71,0))="Yes",CHAR(149)&amp;" "&amp;Database!$R$5,"")</f>
        <v/>
      </c>
      <c r="E27" s="1" t="str">
        <f>IF(INDEX(Database!$AC$7:$AC$71,MATCH($B$3,Database!$B$7:$B$71,0))="Yes",CHAR(149)&amp;" "&amp;Database!$AC$5,"")</f>
        <v/>
      </c>
      <c r="F27" s="1" t="str">
        <f>IF(INDEX(Database!$AZ$7:$AZ$71,MATCH($B$3,Database!$B$7:$B$71,0))=1,CHAR(149)&amp;" "&amp;Database!$AZ$5,"")</f>
        <v>• Energy consumption reduction</v>
      </c>
    </row>
    <row r="28" spans="2:6" hidden="1">
      <c r="B28" s="1"/>
      <c r="C28" s="1"/>
      <c r="D28" s="1"/>
      <c r="E28" s="1" t="str">
        <f>IF(INDEX(Database!$AD$7:$AD$71,MATCH($B$3,Database!$B$7:$B$71,0))="Yes",CHAR(149)&amp;" "&amp;Database!$AD$5,"")</f>
        <v/>
      </c>
      <c r="F28" s="1" t="str">
        <f>IF(INDEX(Database!$BA$7:$BA$71,MATCH($B$3,Database!$B$7:$B$71,0))=1,CHAR(149)&amp;" "&amp;Database!$BA$5,"")</f>
        <v/>
      </c>
    </row>
    <row r="29" spans="2:6" hidden="1">
      <c r="B29" s="1"/>
      <c r="C29" s="1"/>
      <c r="D29" s="1"/>
      <c r="E29" s="1" t="str">
        <f>IF(INDEX(Database!$AE$7:$AE$71,MATCH($B$3,Database!$B$7:$B$71,0))="Yes",CHAR(149)&amp;" "&amp;Database!$AE$5,"")</f>
        <v>• Habitat</v>
      </c>
      <c r="F29" s="1" t="str">
        <f>IF(INDEX(Database!$BB$7:$BB$71,MATCH($B$3,Database!$B$7:$B$71,0))=1,CHAR(149)&amp;" "&amp;Database!$BB$5,"")</f>
        <v>• Indoor thermal comfort</v>
      </c>
    </row>
    <row r="30" spans="2:6" hidden="1">
      <c r="B30" s="1"/>
      <c r="C30" s="1"/>
      <c r="D30" s="1"/>
      <c r="E30" s="1" t="str">
        <f>IF(INDEX(Database!$AF$7:$AF$71,MATCH($B$3,Database!$B$7:$B$71,0))="Yes",CHAR(149)&amp;" "&amp;Database!$AF$5,"")</f>
        <v/>
      </c>
      <c r="F30" s="1" t="str">
        <f>IF(INDEX(Database!$BC$7:$BC$71,MATCH($B$3,Database!$B$7:$B$71,0))=1,CHAR(149)&amp;" "&amp;Database!$BC$5,"")</f>
        <v/>
      </c>
    </row>
    <row r="31" spans="2:6" hidden="1">
      <c r="B31" s="1"/>
      <c r="C31" s="1"/>
      <c r="D31" s="1"/>
      <c r="E31" s="1" t="str">
        <f>IF(INDEX(Database!$AG$7:$AG$71,MATCH($B$3,Database!$B$7:$B$71,0))="Yes",CHAR(149)&amp;" "&amp;Database!$AG$5,"")</f>
        <v/>
      </c>
      <c r="F31" s="1" t="str">
        <f>IF(INDEX(Database!$BD$7:$BD$71,MATCH($B$3,Database!$B$7:$B$71,0))=1,CHAR(149)&amp;" "&amp;Database!$BD$5,"")</f>
        <v>• Health and wellbeing</v>
      </c>
    </row>
    <row r="32" spans="2:6" hidden="1">
      <c r="B32" s="1"/>
      <c r="C32" s="1"/>
      <c r="D32" s="1"/>
      <c r="E32" s="1"/>
      <c r="F32" s="1" t="str">
        <f>IF(INDEX(Database!$BE$7:$BE$71,MATCH($B$3,Database!$B$7:$B$71,0))=1,CHAR(149)&amp;" "&amp;Database!$BE$5,"")</f>
        <v>• Noise reduction</v>
      </c>
    </row>
    <row r="33" spans="2:6" hidden="1">
      <c r="B33" s="1"/>
      <c r="C33" s="1"/>
      <c r="D33" s="1"/>
      <c r="E33" s="1"/>
      <c r="F33" s="1" t="str">
        <f>IF(INDEX(Database!$BF$7:$BF$71,MATCH($B$3,Database!$B$7:$B$71,0))=1,CHAR(149)&amp;" "&amp;Database!$BF$5,"")</f>
        <v/>
      </c>
    </row>
  </sheetData>
  <mergeCells count="6">
    <mergeCell ref="B9:B10"/>
    <mergeCell ref="C9:C10"/>
    <mergeCell ref="A1:C1"/>
    <mergeCell ref="C3:E3"/>
    <mergeCell ref="B5:B8"/>
    <mergeCell ref="C5:C8"/>
  </mergeCells>
  <hyperlinks>
    <hyperlink ref="A1" location="'Criteria Selection'!A1" display="&lt; BACK TO CRITERIA SELECTION" xr:uid="{A994E045-87E3-4E7A-906B-8832D5F75E43}"/>
  </hyperlinks>
  <pageMargins left="0.7" right="0.7" top="0.75" bottom="0.75" header="0.3" footer="0.3"/>
  <pageSetup paperSize="9"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58DA8A-3BA3-4B6A-8084-0E242EBF2E5C}">
  <sheetPr codeName="Sheet26"/>
  <dimension ref="A1:G33"/>
  <sheetViews>
    <sheetView topLeftCell="C1" zoomScale="80" zoomScaleNormal="80" workbookViewId="0">
      <selection activeCell="G6" sqref="G6:G7"/>
    </sheetView>
  </sheetViews>
  <sheetFormatPr defaultRowHeight="16.5"/>
  <cols>
    <col min="1" max="1" width="2.5" customWidth="1"/>
    <col min="2" max="2" width="12.625" customWidth="1"/>
    <col min="3" max="3" width="124.375" customWidth="1"/>
    <col min="4" max="4" width="13.375" customWidth="1"/>
    <col min="5" max="5" width="41.5" customWidth="1"/>
    <col min="6" max="6" width="11.5" customWidth="1"/>
    <col min="7" max="7" width="48.875" customWidth="1"/>
  </cols>
  <sheetData>
    <row r="1" spans="1:7" s="59" customFormat="1" ht="23.25" customHeight="1">
      <c r="A1" s="160" t="s">
        <v>338</v>
      </c>
      <c r="B1" s="160"/>
      <c r="C1" s="160"/>
    </row>
    <row r="2" spans="1:7" ht="8.25" customHeight="1"/>
    <row r="3" spans="1:7" ht="24.75" customHeight="1">
      <c r="B3" s="87" t="s">
        <v>175</v>
      </c>
      <c r="C3" s="161" t="str">
        <f>VLOOKUP(B3,Database!B7:C71,2,FALSE)</f>
        <v>Biosolar roofs</v>
      </c>
      <c r="D3" s="161"/>
      <c r="E3" s="161"/>
      <c r="F3" s="88"/>
      <c r="G3" s="88"/>
    </row>
    <row r="4" spans="1:7" ht="113.25" customHeight="1">
      <c r="B4" s="66" t="s">
        <v>339</v>
      </c>
      <c r="C4" s="65" t="s">
        <v>464</v>
      </c>
      <c r="D4" s="112" t="s">
        <v>378</v>
      </c>
      <c r="E4" s="99" t="s">
        <v>465</v>
      </c>
      <c r="F4" s="95"/>
      <c r="G4" s="96"/>
    </row>
    <row r="5" spans="1:7" ht="80.25" customHeight="1">
      <c r="B5" s="162" t="s">
        <v>343</v>
      </c>
      <c r="C5" s="163" t="s">
        <v>466</v>
      </c>
      <c r="D5" s="108"/>
      <c r="E5" s="100"/>
      <c r="F5" s="97"/>
      <c r="G5" s="98"/>
    </row>
    <row r="6" spans="1:7" ht="49.5" customHeight="1">
      <c r="B6" s="162"/>
      <c r="C6" s="164"/>
      <c r="D6" s="66" t="s">
        <v>345</v>
      </c>
      <c r="E6" s="67" t="str">
        <f>B18&amp;" "&amp;B19&amp;CHAR(10)&amp;B20&amp;" "&amp;B21&amp;CHAR(10)&amp;B22&amp;" "&amp;B23</f>
        <v xml:space="preserve"> • Overheating
 • Food, Trade and Infrastructure</v>
      </c>
      <c r="F6" s="112" t="s">
        <v>381</v>
      </c>
      <c r="G6" s="94" t="str">
        <f>F18&amp;" "&amp;F19&amp;" "&amp;F20&amp;CHAR(10)&amp;F21&amp;" "&amp;F22&amp;" "&amp;F23&amp;CHAR(10)&amp;F24&amp;" "&amp;F25&amp;" "&amp;F26&amp;CHAR(10)&amp;F27&amp;" "&amp;F28&amp;" "&amp;F29&amp;CHAR(10)&amp;F30&amp;" "&amp;F31&amp;" "&amp;F32&amp;" "&amp;F33</f>
        <v xml:space="preserve">• Intercepting rainfall • Surface water management 
• Air quality improvement • Enhancing biodiversity • Urban heat island
• Carbon reduction • Economic savings • Heating/cooling load reduction
• Energy consumption reduction  • Indoor thermal comfort
   </v>
      </c>
    </row>
    <row r="7" spans="1:7" ht="48.75" customHeight="1">
      <c r="B7" s="162"/>
      <c r="C7" s="164"/>
      <c r="D7" s="66" t="s">
        <v>347</v>
      </c>
      <c r="E7" s="67" t="str">
        <f>C18&amp;CHAR(10)&amp;C19&amp;CHAR(10)&amp;C20</f>
        <v xml:space="preserve">• Buildings
</v>
      </c>
      <c r="F7" s="108"/>
      <c r="G7" s="94"/>
    </row>
    <row r="8" spans="1:7" ht="73.5" customHeight="1">
      <c r="B8" s="162"/>
      <c r="C8" s="164"/>
      <c r="D8" s="66" t="s">
        <v>348</v>
      </c>
      <c r="E8" s="67" t="str">
        <f>D18&amp;"  "&amp;D19&amp;CHAR(10)&amp;D20&amp;" "&amp;D21&amp;CHAR(10)&amp;D22&amp;"  "&amp;D23&amp;CHAR(10)&amp;D24&amp;"  "&amp;D25&amp;CHAR(10)&amp;D26&amp;"  "&amp;D27</f>
        <v xml:space="preserve">• Residential Building  • Commercial or Institutional Building
  </v>
      </c>
      <c r="F8" s="66" t="s">
        <v>349</v>
      </c>
      <c r="G8" s="65" t="str">
        <f>E18&amp;" "&amp;E19&amp;" "&amp;E20&amp;CHAR(10)&amp;E21&amp;" "&amp;E22&amp;" "&amp;E23&amp;CHAR(10)&amp;E24&amp;" "&amp;E25&amp;" "&amp;E26&amp;CHAR(10)&amp;E27&amp;" "&amp;E28&amp;" "&amp;E29&amp;CHAR(10)&amp;E30&amp;" "&amp;E31</f>
        <v xml:space="preserve">• Roof  • Energy, Heating and Cooling
  • Habitat
 </v>
      </c>
    </row>
    <row r="9" spans="1:7" ht="117.75" customHeight="1">
      <c r="B9" s="162" t="s">
        <v>350</v>
      </c>
      <c r="C9" s="163" t="s">
        <v>467</v>
      </c>
      <c r="D9" s="66" t="s">
        <v>352</v>
      </c>
      <c r="E9" s="93" t="s">
        <v>468</v>
      </c>
      <c r="F9" s="94"/>
      <c r="G9" s="94"/>
    </row>
    <row r="10" spans="1:7" ht="129" customHeight="1">
      <c r="B10" s="162"/>
      <c r="C10" s="164"/>
      <c r="D10" s="66" t="s">
        <v>354</v>
      </c>
      <c r="E10" s="93" t="s">
        <v>469</v>
      </c>
      <c r="F10" s="94"/>
      <c r="G10" s="94"/>
    </row>
    <row r="11" spans="1:7" ht="15" customHeight="1"/>
    <row r="17" spans="2:6" hidden="1">
      <c r="B17" s="62" t="s">
        <v>44</v>
      </c>
      <c r="C17" s="62" t="s">
        <v>39</v>
      </c>
      <c r="D17" s="62" t="s">
        <v>40</v>
      </c>
      <c r="E17" s="62" t="s">
        <v>41</v>
      </c>
      <c r="F17" s="62" t="s">
        <v>45</v>
      </c>
    </row>
    <row r="18" spans="2:6" hidden="1">
      <c r="B18" s="1" t="str">
        <f>IF(INDEX(Database!$AK$7:$AK$71,MATCH($B$3,Database!$B$7:$B$71,0))="Yes",CHAR(149)&amp;" "&amp;Database!$AK$5,"")</f>
        <v/>
      </c>
      <c r="C18" s="1" t="str">
        <f>IF(INDEX(Database!$E$7:$E$71,MATCH($B$3,Database!$B$7:$B$71,0))="Yes",CHAR(149)&amp;" "&amp;Database!$E$5,"")</f>
        <v>• Buildings</v>
      </c>
      <c r="D18" s="1" t="str">
        <f>IF(INDEX(Database!$I$7:$I$71,MATCH($B$3,Database!$B$7:$B$71,0))="Yes",CHAR(149)&amp;" "&amp;Database!$I$5,"")</f>
        <v>• Residential Building</v>
      </c>
      <c r="E18" s="1" t="str">
        <f>IF(INDEX(Database!$T$7:$T$71,MATCH($B$3,Database!$B$7:$B$71,0))="Yes",CHAR(149)&amp;" "&amp;Database!$T$5,"")</f>
        <v>• Roof</v>
      </c>
      <c r="F18" s="1" t="str">
        <f>IF(INDEX(Database!$AQ$7:$AQ$71,MATCH($B$3,Database!$B$7:$B$71,0))=1,CHAR(149)&amp;" "&amp;Database!$AQ$5,"")</f>
        <v>• Intercepting rainfall</v>
      </c>
    </row>
    <row r="19" spans="2:6" hidden="1">
      <c r="B19" s="1" t="str">
        <f>IF(INDEX(Database!$AL$7:$AL$71,MATCH($B$3,Database!$B$7:$B$71,0))="Yes",CHAR(149)&amp;" "&amp;Database!$AL$5,"")</f>
        <v>• Overheating</v>
      </c>
      <c r="C19" s="1" t="str">
        <f>IF(INDEX(Database!$F$7:$F$71,MATCH($B$3,Database!$B$7:$B$71,0))="Yes",CHAR(149)&amp;" "&amp;Database!$F$5,"")</f>
        <v/>
      </c>
      <c r="D19" s="1" t="str">
        <f>IF(INDEX(Database!$J$7:$J$71,MATCH($B$3,Database!$B$7:$B$71,0))="Yes",CHAR(149)&amp;" "&amp;Database!$J$5,"")</f>
        <v>• Commercial or Institutional Building</v>
      </c>
      <c r="E19" s="1" t="str">
        <f>IF(INDEX(Database!$U$7:$U$71,MATCH($B$3,Database!$B$7:$B$71,0))="Yes",CHAR(149)&amp;" "&amp;Database!$U$5,"")</f>
        <v/>
      </c>
      <c r="F19" s="1" t="str">
        <f>IF(INDEX(Database!$AR$7:$AR$71,MATCH($B$3,Database!$B$7:$B$71,0))=1,CHAR(149)&amp;" "&amp;Database!$AR$5,"")</f>
        <v>• Surface water management</v>
      </c>
    </row>
    <row r="20" spans="2:6" hidden="1">
      <c r="B20" s="1" t="str">
        <f>IF(INDEX(Database!$AM$7:$AM$71,MATCH($B$3,Database!$B$7:$B$71,0))="Yes",CHAR(149)&amp;" "&amp;Database!$AM$5,"")</f>
        <v/>
      </c>
      <c r="C20" s="1" t="str">
        <f>IF(INDEX(Database!$G$7:$G$71,MATCH($B$3,Database!$B$7:$B$71,0))="Yes",CHAR(149)&amp;" "&amp;Database!$G$5,"")</f>
        <v/>
      </c>
      <c r="D20" s="1" t="str">
        <f>IF(INDEX(Database!$K$7:$K$71,MATCH($B$3,Database!$B$7:$B$71,0))="Yes",CHAR(149)&amp;" "&amp;Database!$K$5,"")</f>
        <v/>
      </c>
      <c r="E20" s="1" t="str">
        <f>IF(INDEX(Database!$V$7:$V$71,MATCH($B$3,Database!$B$7:$B$71,0))="Yes",CHAR(149)&amp;" "&amp;Database!$V$5,"")</f>
        <v>• Energy, Heating and Cooling</v>
      </c>
      <c r="F20" s="1" t="str">
        <f>IF(INDEX(Database!$AS$7:$AS$71,MATCH($B$3,Database!$B$7:$B$71,0))=1,CHAR(149)&amp;" "&amp;Database!$AS$5,"")</f>
        <v/>
      </c>
    </row>
    <row r="21" spans="2:6" hidden="1">
      <c r="B21" s="1" t="str">
        <f>IF(INDEX(Database!$AN$7:$AN$71,MATCH($B$3,Database!$B$7:$B$71,0))="Yes",CHAR(149)&amp;" "&amp;Database!$AN$5,"")</f>
        <v/>
      </c>
      <c r="C21" s="1"/>
      <c r="D21" s="1" t="str">
        <f>IF(INDEX(Database!$L$7:$L$71,MATCH($B$3,Database!$B$7:$B$71,0))="Yes",CHAR(149)&amp;" "&amp;Database!$L$5,"")</f>
        <v/>
      </c>
      <c r="E21" s="1" t="str">
        <f>IF(INDEX(Database!$W$7:$W$71,MATCH($B$3,Database!$B$7:$B$71,0))="Yes",CHAR(149)&amp;" "&amp;Database!$W$5,"")</f>
        <v/>
      </c>
      <c r="F21" s="1" t="str">
        <f>IF(INDEX(Database!$AT$7:$AT$71,MATCH($B$3,Database!$B$7:$B$71,0))=1,CHAR(149)&amp;" "&amp;Database!$AT$5,"")</f>
        <v>• Air quality improvement</v>
      </c>
    </row>
    <row r="22" spans="2:6" hidden="1">
      <c r="B22" s="1" t="str">
        <f>IF(INDEX(Database!$AO$7:$AO$71,MATCH($B$3,Database!$B$7:$B$71,0))="Yes",CHAR(149)&amp;" "&amp;Database!$AO$5,"")</f>
        <v/>
      </c>
      <c r="C22" s="1"/>
      <c r="D22" s="1" t="str">
        <f>IF(INDEX(Database!$M$7:$M$71,MATCH($B$3,Database!$B$7:$B$71,0))="Yes",CHAR(149)&amp;" "&amp;Database!$M$5,"")</f>
        <v/>
      </c>
      <c r="E22" s="1" t="str">
        <f>IF(INDEX(Database!$X$7:$X$71,MATCH($B$3,Database!$B$7:$B$71,0))="Yes",CHAR(149)&amp;" "&amp;Database!$X$5,"")</f>
        <v/>
      </c>
      <c r="F22" s="1" t="str">
        <f>IF(INDEX(Database!$AU$7:$AU$71,MATCH($B$3,Database!$B$7:$B$71,0))=1,CHAR(149)&amp;" "&amp;Database!$AU$5,"")</f>
        <v>• Enhancing biodiversity</v>
      </c>
    </row>
    <row r="23" spans="2:6" hidden="1">
      <c r="B23" s="1" t="str">
        <f>IF(INDEX(Database!$AP$7:$AP$71,MATCH($B$3,Database!$B$7:$B$71,0))="Yes",CHAR(149)&amp;" "&amp;Database!$AP$5,"")</f>
        <v>• Food, Trade and Infrastructure</v>
      </c>
      <c r="C23" s="1"/>
      <c r="D23" s="1" t="str">
        <f>IF(INDEX(Database!$N$7:$N$71,MATCH($B$3,Database!$B$7:$B$71,0))="Yes",CHAR(149)&amp;" "&amp;Database!$N$5,"")</f>
        <v/>
      </c>
      <c r="E23" s="1" t="str">
        <f>IF(INDEX(Database!$Y$7:$Y$71,MATCH($B$3,Database!$B$7:$B$71,0))="Yes",CHAR(149)&amp;" "&amp;Database!$Y$5,"")</f>
        <v/>
      </c>
      <c r="F23" s="1" t="str">
        <f>IF(INDEX(Database!$AV$7:$AV$71,MATCH($B$3,Database!$B$7:$B$71,0))=1,CHAR(149)&amp;" "&amp;Database!$AV$5,"")</f>
        <v>• Urban heat island</v>
      </c>
    </row>
    <row r="24" spans="2:6" hidden="1">
      <c r="B24" s="1"/>
      <c r="C24" s="1"/>
      <c r="D24" s="1" t="str">
        <f>IF(INDEX(Database!$O$7:$O$71,MATCH($B$3,Database!$B$7:$B$71,0))="Yes",CHAR(149)&amp;" "&amp;Database!$O$5,"")</f>
        <v/>
      </c>
      <c r="E24" s="1" t="str">
        <f>IF(INDEX(Database!$Z$7:$Z$71,MATCH($B$3,Database!$B$7:$B$71,0))="Yes",CHAR(149)&amp;" "&amp;Database!$Z$5,"")</f>
        <v/>
      </c>
      <c r="F24" s="1" t="str">
        <f>IF(INDEX(Database!$AW$7:$AW$71,MATCH($B$3,Database!$B$7:$B$71,0))=1,CHAR(149)&amp;" "&amp;Database!$AW$5,"")</f>
        <v>• Carbon reduction</v>
      </c>
    </row>
    <row r="25" spans="2:6" hidden="1">
      <c r="B25" s="1"/>
      <c r="C25" s="1"/>
      <c r="D25" s="1" t="str">
        <f>IF(INDEX(Database!$P$7:$P$71,MATCH($B$3,Database!$B$7:$B$71,0))="Yes",CHAR(149)&amp;" "&amp;Database!$P$5,"")</f>
        <v/>
      </c>
      <c r="E25" s="1" t="str">
        <f>IF(INDEX(Database!$AA$7:$AA$71,MATCH($B$3,Database!$B$7:$B$71,0))="Yes",CHAR(149)&amp;" "&amp;Database!$AA$5,"")</f>
        <v/>
      </c>
      <c r="F25" s="1" t="str">
        <f>IF(INDEX(Database!$AX$7:$AX$71,MATCH($B$3,Database!$B$7:$B$71,0))=1,CHAR(149)&amp;" "&amp;Database!$AX$5,"")</f>
        <v>• Economic savings</v>
      </c>
    </row>
    <row r="26" spans="2:6" hidden="1">
      <c r="B26" s="1"/>
      <c r="C26" s="1"/>
      <c r="D26" s="1" t="str">
        <f>IF(INDEX(Database!$Q$7:$Q$71,MATCH($B$3,Database!$B$7:$B$71,0))="Yes",CHAR(149)&amp;" "&amp;Database!$Q$5,"")</f>
        <v/>
      </c>
      <c r="E26" s="1" t="str">
        <f>IF(INDEX(Database!$AB$7:$AB$71,MATCH($B$3,Database!$B$7:$B$71,0))="Yes",CHAR(149)&amp;" "&amp;Database!$AB$5,"")</f>
        <v/>
      </c>
      <c r="F26" s="1" t="str">
        <f>IF(INDEX(Database!$AY$7:$AY$71,MATCH($B$3,Database!$B$7:$B$71,0))=1,CHAR(149)&amp;" "&amp;Database!$AY$5,"")</f>
        <v>• Heating/cooling load reduction</v>
      </c>
    </row>
    <row r="27" spans="2:6" hidden="1">
      <c r="B27" s="1"/>
      <c r="C27" s="1"/>
      <c r="D27" s="1" t="str">
        <f>IF(INDEX(Database!$R$7:$R$71,MATCH($B$3,Database!$B$7:$B$71,0))="Yes",CHAR(149)&amp;" "&amp;Database!$R$5,"")</f>
        <v/>
      </c>
      <c r="E27" s="1" t="str">
        <f>IF(INDEX(Database!$AC$7:$AC$71,MATCH($B$3,Database!$B$7:$B$71,0))="Yes",CHAR(149)&amp;" "&amp;Database!$AC$5,"")</f>
        <v/>
      </c>
      <c r="F27" s="1" t="str">
        <f>IF(INDEX(Database!$AZ$7:$AZ$71,MATCH($B$3,Database!$B$7:$B$71,0))=1,CHAR(149)&amp;" "&amp;Database!$AZ$5,"")</f>
        <v>• Energy consumption reduction</v>
      </c>
    </row>
    <row r="28" spans="2:6" hidden="1">
      <c r="B28" s="1"/>
      <c r="C28" s="1"/>
      <c r="D28" s="1"/>
      <c r="E28" s="1" t="str">
        <f>IF(INDEX(Database!$AD$7:$AD$71,MATCH($B$3,Database!$B$7:$B$71,0))="Yes",CHAR(149)&amp;" "&amp;Database!$AD$5,"")</f>
        <v/>
      </c>
      <c r="F28" s="1" t="str">
        <f>IF(INDEX(Database!$BA$7:$BA$71,MATCH($B$3,Database!$B$7:$B$71,0))=1,CHAR(149)&amp;" "&amp;Database!$BA$5,"")</f>
        <v/>
      </c>
    </row>
    <row r="29" spans="2:6" hidden="1">
      <c r="B29" s="1"/>
      <c r="C29" s="1"/>
      <c r="D29" s="1"/>
      <c r="E29" s="1" t="str">
        <f>IF(INDEX(Database!$AE$7:$AE$71,MATCH($B$3,Database!$B$7:$B$71,0))="Yes",CHAR(149)&amp;" "&amp;Database!$AE$5,"")</f>
        <v>• Habitat</v>
      </c>
      <c r="F29" s="1" t="str">
        <f>IF(INDEX(Database!$BB$7:$BB$71,MATCH($B$3,Database!$B$7:$B$71,0))=1,CHAR(149)&amp;" "&amp;Database!$BB$5,"")</f>
        <v>• Indoor thermal comfort</v>
      </c>
    </row>
    <row r="30" spans="2:6" hidden="1">
      <c r="B30" s="1"/>
      <c r="C30" s="1"/>
      <c r="D30" s="1"/>
      <c r="E30" s="1" t="str">
        <f>IF(INDEX(Database!$AF$7:$AF$71,MATCH($B$3,Database!$B$7:$B$71,0))="Yes",CHAR(149)&amp;" "&amp;Database!$AF$5,"")</f>
        <v/>
      </c>
      <c r="F30" s="1" t="str">
        <f>IF(INDEX(Database!$BC$7:$BC$71,MATCH($B$3,Database!$B$7:$B$71,0))=1,CHAR(149)&amp;" "&amp;Database!$BC$5,"")</f>
        <v/>
      </c>
    </row>
    <row r="31" spans="2:6" hidden="1">
      <c r="B31" s="1"/>
      <c r="C31" s="1"/>
      <c r="D31" s="1"/>
      <c r="E31" s="1" t="str">
        <f>IF(INDEX(Database!$AG$7:$AG$71,MATCH($B$3,Database!$B$7:$B$71,0))="Yes",CHAR(149)&amp;" "&amp;Database!$AG$5,"")</f>
        <v/>
      </c>
      <c r="F31" s="1" t="str">
        <f>IF(INDEX(Database!$BD$7:$BD$71,MATCH($B$3,Database!$B$7:$B$71,0))=1,CHAR(149)&amp;" "&amp;Database!$BD$5,"")</f>
        <v/>
      </c>
    </row>
    <row r="32" spans="2:6" hidden="1">
      <c r="B32" s="1"/>
      <c r="C32" s="1"/>
      <c r="D32" s="1"/>
      <c r="E32" s="1"/>
      <c r="F32" s="1" t="str">
        <f>IF(INDEX(Database!$BE$7:$BE$71,MATCH($B$3,Database!$B$7:$B$71,0))=1,CHAR(149)&amp;" "&amp;Database!$BE$5,"")</f>
        <v/>
      </c>
    </row>
    <row r="33" spans="2:6" hidden="1">
      <c r="B33" s="1"/>
      <c r="C33" s="1"/>
      <c r="D33" s="1"/>
      <c r="E33" s="1"/>
      <c r="F33" s="1" t="str">
        <f>IF(INDEX(Database!$BF$7:$BF$71,MATCH($B$3,Database!$B$7:$B$71,0))=1,CHAR(149)&amp;" "&amp;Database!$BF$5,"")</f>
        <v/>
      </c>
    </row>
  </sheetData>
  <mergeCells count="6">
    <mergeCell ref="B9:B10"/>
    <mergeCell ref="C9:C10"/>
    <mergeCell ref="A1:C1"/>
    <mergeCell ref="C3:E3"/>
    <mergeCell ref="B5:B8"/>
    <mergeCell ref="C5:C8"/>
  </mergeCells>
  <hyperlinks>
    <hyperlink ref="A1" location="'Criteria Selection'!A1" display="&lt; BACK TO CRITERIA SELECTION" xr:uid="{C69D2293-2A82-46F3-83C5-FC42A01804C9}"/>
  </hyperlinks>
  <pageMargins left="0.7" right="0.7" top="0.75" bottom="0.75" header="0.3" footer="0.3"/>
  <pageSetup paperSize="9"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E17206-40E4-46BF-997C-BD457930F412}">
  <sheetPr codeName="Sheet27"/>
  <dimension ref="A1:G33"/>
  <sheetViews>
    <sheetView topLeftCell="D1" zoomScale="80" zoomScaleNormal="80" workbookViewId="0">
      <selection activeCell="G6" sqref="G6:G7"/>
    </sheetView>
  </sheetViews>
  <sheetFormatPr defaultRowHeight="16.5"/>
  <cols>
    <col min="1" max="1" width="2.5" customWidth="1"/>
    <col min="2" max="2" width="12.625" customWidth="1"/>
    <col min="3" max="3" width="124.375" customWidth="1"/>
    <col min="4" max="4" width="13.375" customWidth="1"/>
    <col min="5" max="5" width="41.5" customWidth="1"/>
    <col min="6" max="6" width="11.5" customWidth="1"/>
    <col min="7" max="7" width="48.875" customWidth="1"/>
  </cols>
  <sheetData>
    <row r="1" spans="1:7" s="59" customFormat="1" ht="23.25" customHeight="1">
      <c r="A1" s="160" t="s">
        <v>338</v>
      </c>
      <c r="B1" s="160"/>
      <c r="C1" s="160"/>
    </row>
    <row r="2" spans="1:7" ht="8.25" customHeight="1"/>
    <row r="3" spans="1:7" ht="24.75" customHeight="1">
      <c r="B3" s="87" t="s">
        <v>178</v>
      </c>
      <c r="C3" s="161" t="str">
        <f>VLOOKUP(B3,Database!B7:C71,2,FALSE)</f>
        <v>Roof solar panels</v>
      </c>
      <c r="D3" s="161"/>
      <c r="E3" s="161"/>
      <c r="F3" s="88"/>
      <c r="G3" s="88"/>
    </row>
    <row r="4" spans="1:7" ht="113.25" customHeight="1">
      <c r="B4" s="66" t="s">
        <v>339</v>
      </c>
      <c r="C4" s="65" t="s">
        <v>470</v>
      </c>
      <c r="D4" s="112" t="s">
        <v>378</v>
      </c>
      <c r="E4" s="99" t="s">
        <v>471</v>
      </c>
      <c r="F4" s="95"/>
      <c r="G4" s="96"/>
    </row>
    <row r="5" spans="1:7" ht="80.25" customHeight="1">
      <c r="B5" s="162" t="s">
        <v>343</v>
      </c>
      <c r="C5" s="163" t="s">
        <v>472</v>
      </c>
      <c r="D5" s="108"/>
      <c r="E5" s="100"/>
      <c r="F5" s="97"/>
      <c r="G5" s="98"/>
    </row>
    <row r="6" spans="1:7" ht="49.5" customHeight="1">
      <c r="B6" s="162"/>
      <c r="C6" s="164"/>
      <c r="D6" s="66" t="s">
        <v>345</v>
      </c>
      <c r="E6" s="67" t="str">
        <f>B18&amp;" "&amp;B19&amp;CHAR(10)&amp;B20&amp;" "&amp;B21&amp;CHAR(10)&amp;B22&amp;" "&amp;B23</f>
        <v xml:space="preserve"> • Overheating
 • Food, Trade and Infrastructure</v>
      </c>
      <c r="F6" s="112" t="s">
        <v>381</v>
      </c>
      <c r="G6" s="94" t="str">
        <f>F18&amp;" "&amp;F19&amp;" "&amp;F20&amp;CHAR(10)&amp;F21&amp;" "&amp;F22&amp;" "&amp;F23&amp;CHAR(10)&amp;F24&amp;" "&amp;F25&amp;" "&amp;F26&amp;CHAR(10)&amp;F27&amp;" "&amp;F28&amp;" "&amp;F29&amp;CHAR(10)&amp;F30&amp;" "&amp;F31&amp;" "&amp;F32&amp;" "&amp;F33</f>
        <v xml:space="preserve">  
• Air quality improvement  
• Carbon reduction • Economic savings • Heating/cooling load reduction
   </v>
      </c>
    </row>
    <row r="7" spans="1:7" ht="48.75" customHeight="1">
      <c r="B7" s="162"/>
      <c r="C7" s="164"/>
      <c r="D7" s="66" t="s">
        <v>347</v>
      </c>
      <c r="E7" s="67" t="str">
        <f>C18&amp;CHAR(10)&amp;C19&amp;CHAR(10)&amp;C20</f>
        <v xml:space="preserve">• Buildings
</v>
      </c>
      <c r="F7" s="108"/>
      <c r="G7" s="94"/>
    </row>
    <row r="8" spans="1:7" ht="73.5" customHeight="1">
      <c r="B8" s="162"/>
      <c r="C8" s="164"/>
      <c r="D8" s="66" t="s">
        <v>348</v>
      </c>
      <c r="E8" s="67" t="str">
        <f>D18&amp;"  "&amp;D19&amp;CHAR(10)&amp;D20&amp;" "&amp;D21&amp;CHAR(10)&amp;D22&amp;"  "&amp;D23&amp;CHAR(10)&amp;D24&amp;"  "&amp;D25&amp;CHAR(10)&amp;D26&amp;"  "&amp;D27</f>
        <v>• Residential Building  • Commercial or Institutional Building
• Heritage Building 
  • Open Spaces</v>
      </c>
      <c r="F8" s="66" t="s">
        <v>349</v>
      </c>
      <c r="G8" s="65" t="str">
        <f>E18&amp;" "&amp;E19&amp;" "&amp;E20&amp;CHAR(10)&amp;E21&amp;" "&amp;E22&amp;" "&amp;E23&amp;CHAR(10)&amp;E24&amp;" "&amp;E25&amp;" "&amp;E26&amp;CHAR(10)&amp;E27&amp;" "&amp;E28&amp;" "&amp;E29&amp;CHAR(10)&amp;E30&amp;" "&amp;E31</f>
        <v xml:space="preserve">• Roof  • Energy, Heating and Cooling
 </v>
      </c>
    </row>
    <row r="9" spans="1:7" ht="117.75" customHeight="1">
      <c r="B9" s="162" t="s">
        <v>350</v>
      </c>
      <c r="C9" s="163" t="s">
        <v>473</v>
      </c>
      <c r="D9" s="66" t="s">
        <v>352</v>
      </c>
      <c r="E9" s="93" t="s">
        <v>474</v>
      </c>
      <c r="F9" s="94"/>
      <c r="G9" s="94"/>
    </row>
    <row r="10" spans="1:7" ht="129" customHeight="1">
      <c r="B10" s="162"/>
      <c r="C10" s="164"/>
      <c r="D10" s="66" t="s">
        <v>354</v>
      </c>
      <c r="E10" s="93" t="s">
        <v>475</v>
      </c>
      <c r="F10" s="94"/>
      <c r="G10" s="94"/>
    </row>
    <row r="11" spans="1:7" ht="15" customHeight="1"/>
    <row r="17" spans="2:6" hidden="1">
      <c r="B17" s="62" t="s">
        <v>44</v>
      </c>
      <c r="C17" s="62" t="s">
        <v>39</v>
      </c>
      <c r="D17" s="62" t="s">
        <v>40</v>
      </c>
      <c r="E17" s="62" t="s">
        <v>41</v>
      </c>
      <c r="F17" s="62" t="s">
        <v>45</v>
      </c>
    </row>
    <row r="18" spans="2:6" hidden="1">
      <c r="B18" s="1" t="str">
        <f>IF(INDEX(Database!$AK$7:$AK$71,MATCH($B$3,Database!$B$7:$B$71,0))="Yes",CHAR(149)&amp;" "&amp;Database!$AK$5,"")</f>
        <v/>
      </c>
      <c r="C18" s="1" t="str">
        <f>IF(INDEX(Database!$E$7:$E$71,MATCH($B$3,Database!$B$7:$B$71,0))="Yes",CHAR(149)&amp;" "&amp;Database!$E$5,"")</f>
        <v>• Buildings</v>
      </c>
      <c r="D18" s="1" t="str">
        <f>IF(INDEX(Database!$I$7:$I$71,MATCH($B$3,Database!$B$7:$B$71,0))="Yes",CHAR(149)&amp;" "&amp;Database!$I$5,"")</f>
        <v>• Residential Building</v>
      </c>
      <c r="E18" s="1" t="str">
        <f>IF(INDEX(Database!$T$7:$T$71,MATCH($B$3,Database!$B$7:$B$71,0))="Yes",CHAR(149)&amp;" "&amp;Database!$T$5,"")</f>
        <v>• Roof</v>
      </c>
      <c r="F18" s="1" t="str">
        <f>IF(INDEX(Database!$AQ$7:$AQ$71,MATCH($B$3,Database!$B$7:$B$71,0))=1,CHAR(149)&amp;" "&amp;Database!$AQ$5,"")</f>
        <v/>
      </c>
    </row>
    <row r="19" spans="2:6" hidden="1">
      <c r="B19" s="1" t="str">
        <f>IF(INDEX(Database!$AL$7:$AL$71,MATCH($B$3,Database!$B$7:$B$71,0))="Yes",CHAR(149)&amp;" "&amp;Database!$AL$5,"")</f>
        <v>• Overheating</v>
      </c>
      <c r="C19" s="1" t="str">
        <f>IF(INDEX(Database!$F$7:$F$71,MATCH($B$3,Database!$B$7:$B$71,0))="Yes",CHAR(149)&amp;" "&amp;Database!$F$5,"")</f>
        <v/>
      </c>
      <c r="D19" s="1" t="str">
        <f>IF(INDEX(Database!$J$7:$J$71,MATCH($B$3,Database!$B$7:$B$71,0))="Yes",CHAR(149)&amp;" "&amp;Database!$J$5,"")</f>
        <v>• Commercial or Institutional Building</v>
      </c>
      <c r="E19" s="1" t="str">
        <f>IF(INDEX(Database!$U$7:$U$71,MATCH($B$3,Database!$B$7:$B$71,0))="Yes",CHAR(149)&amp;" "&amp;Database!$U$5,"")</f>
        <v/>
      </c>
      <c r="F19" s="1" t="str">
        <f>IF(INDEX(Database!$AR$7:$AR$71,MATCH($B$3,Database!$B$7:$B$71,0))=1,CHAR(149)&amp;" "&amp;Database!$AR$5,"")</f>
        <v/>
      </c>
    </row>
    <row r="20" spans="2:6" hidden="1">
      <c r="B20" s="1" t="str">
        <f>IF(INDEX(Database!$AM$7:$AM$71,MATCH($B$3,Database!$B$7:$B$71,0))="Yes",CHAR(149)&amp;" "&amp;Database!$AM$5,"")</f>
        <v/>
      </c>
      <c r="C20" s="1" t="str">
        <f>IF(INDEX(Database!$G$7:$G$71,MATCH($B$3,Database!$B$7:$B$71,0))="Yes",CHAR(149)&amp;" "&amp;Database!$G$5,"")</f>
        <v/>
      </c>
      <c r="D20" s="1" t="str">
        <f>IF(INDEX(Database!$K$7:$K$71,MATCH($B$3,Database!$B$7:$B$71,0))="Yes",CHAR(149)&amp;" "&amp;Database!$K$5,"")</f>
        <v>• Heritage Building</v>
      </c>
      <c r="E20" s="1" t="str">
        <f>IF(INDEX(Database!$V$7:$V$71,MATCH($B$3,Database!$B$7:$B$71,0))="Yes",CHAR(149)&amp;" "&amp;Database!$V$5,"")</f>
        <v>• Energy, Heating and Cooling</v>
      </c>
      <c r="F20" s="1" t="str">
        <f>IF(INDEX(Database!$AS$7:$AS$71,MATCH($B$3,Database!$B$7:$B$71,0))=1,CHAR(149)&amp;" "&amp;Database!$AS$5,"")</f>
        <v/>
      </c>
    </row>
    <row r="21" spans="2:6" hidden="1">
      <c r="B21" s="1" t="str">
        <f>IF(INDEX(Database!$AN$7:$AN$71,MATCH($B$3,Database!$B$7:$B$71,0))="Yes",CHAR(149)&amp;" "&amp;Database!$AN$5,"")</f>
        <v/>
      </c>
      <c r="C21" s="1"/>
      <c r="D21" s="1" t="str">
        <f>IF(INDEX(Database!$L$7:$L$71,MATCH($B$3,Database!$B$7:$B$71,0))="Yes",CHAR(149)&amp;" "&amp;Database!$L$5,"")</f>
        <v/>
      </c>
      <c r="E21" s="1" t="str">
        <f>IF(INDEX(Database!$W$7:$W$71,MATCH($B$3,Database!$B$7:$B$71,0))="Yes",CHAR(149)&amp;" "&amp;Database!$W$5,"")</f>
        <v/>
      </c>
      <c r="F21" s="1" t="str">
        <f>IF(INDEX(Database!$AT$7:$AT$71,MATCH($B$3,Database!$B$7:$B$71,0))=1,CHAR(149)&amp;" "&amp;Database!$AT$5,"")</f>
        <v>• Air quality improvement</v>
      </c>
    </row>
    <row r="22" spans="2:6" hidden="1">
      <c r="B22" s="1" t="str">
        <f>IF(INDEX(Database!$AO$7:$AO$71,MATCH($B$3,Database!$B$7:$B$71,0))="Yes",CHAR(149)&amp;" "&amp;Database!$AO$5,"")</f>
        <v/>
      </c>
      <c r="C22" s="1"/>
      <c r="D22" s="1" t="str">
        <f>IF(INDEX(Database!$M$7:$M$71,MATCH($B$3,Database!$B$7:$B$71,0))="Yes",CHAR(149)&amp;" "&amp;Database!$M$5,"")</f>
        <v/>
      </c>
      <c r="E22" s="1" t="str">
        <f>IF(INDEX(Database!$X$7:$X$71,MATCH($B$3,Database!$B$7:$B$71,0))="Yes",CHAR(149)&amp;" "&amp;Database!$X$5,"")</f>
        <v/>
      </c>
      <c r="F22" s="1" t="str">
        <f>IF(INDEX(Database!$AU$7:$AU$71,MATCH($B$3,Database!$B$7:$B$71,0))=1,CHAR(149)&amp;" "&amp;Database!$AU$5,"")</f>
        <v/>
      </c>
    </row>
    <row r="23" spans="2:6" hidden="1">
      <c r="B23" s="1" t="str">
        <f>IF(INDEX(Database!$AP$7:$AP$71,MATCH($B$3,Database!$B$7:$B$71,0))="Yes",CHAR(149)&amp;" "&amp;Database!$AP$5,"")</f>
        <v>• Food, Trade and Infrastructure</v>
      </c>
      <c r="C23" s="1"/>
      <c r="D23" s="1" t="str">
        <f>IF(INDEX(Database!$N$7:$N$71,MATCH($B$3,Database!$B$7:$B$71,0))="Yes",CHAR(149)&amp;" "&amp;Database!$N$5,"")</f>
        <v/>
      </c>
      <c r="E23" s="1" t="str">
        <f>IF(INDEX(Database!$Y$7:$Y$71,MATCH($B$3,Database!$B$7:$B$71,0))="Yes",CHAR(149)&amp;" "&amp;Database!$Y$5,"")</f>
        <v/>
      </c>
      <c r="F23" s="1" t="str">
        <f>IF(INDEX(Database!$AV$7:$AV$71,MATCH($B$3,Database!$B$7:$B$71,0))=1,CHAR(149)&amp;" "&amp;Database!$AV$5,"")</f>
        <v/>
      </c>
    </row>
    <row r="24" spans="2:6" hidden="1">
      <c r="B24" s="1"/>
      <c r="C24" s="1"/>
      <c r="D24" s="1" t="str">
        <f>IF(INDEX(Database!$O$7:$O$71,MATCH($B$3,Database!$B$7:$B$71,0))="Yes",CHAR(149)&amp;" "&amp;Database!$O$5,"")</f>
        <v/>
      </c>
      <c r="E24" s="1" t="str">
        <f>IF(INDEX(Database!$Z$7:$Z$71,MATCH($B$3,Database!$B$7:$B$71,0))="Yes",CHAR(149)&amp;" "&amp;Database!$Z$5,"")</f>
        <v/>
      </c>
      <c r="F24" s="1" t="str">
        <f>IF(INDEX(Database!$AW$7:$AW$71,MATCH($B$3,Database!$B$7:$B$71,0))=1,CHAR(149)&amp;" "&amp;Database!$AW$5,"")</f>
        <v>• Carbon reduction</v>
      </c>
    </row>
    <row r="25" spans="2:6" hidden="1">
      <c r="B25" s="1"/>
      <c r="C25" s="1"/>
      <c r="D25" s="1" t="str">
        <f>IF(INDEX(Database!$P$7:$P$71,MATCH($B$3,Database!$B$7:$B$71,0))="Yes",CHAR(149)&amp;" "&amp;Database!$P$5,"")</f>
        <v/>
      </c>
      <c r="E25" s="1" t="str">
        <f>IF(INDEX(Database!$AA$7:$AA$71,MATCH($B$3,Database!$B$7:$B$71,0))="Yes",CHAR(149)&amp;" "&amp;Database!$AA$5,"")</f>
        <v/>
      </c>
      <c r="F25" s="1" t="str">
        <f>IF(INDEX(Database!$AX$7:$AX$71,MATCH($B$3,Database!$B$7:$B$71,0))=1,CHAR(149)&amp;" "&amp;Database!$AX$5,"")</f>
        <v>• Economic savings</v>
      </c>
    </row>
    <row r="26" spans="2:6" hidden="1">
      <c r="B26" s="1"/>
      <c r="C26" s="1"/>
      <c r="D26" s="1" t="str">
        <f>IF(INDEX(Database!$Q$7:$Q$71,MATCH($B$3,Database!$B$7:$B$71,0))="Yes",CHAR(149)&amp;" "&amp;Database!$Q$5,"")</f>
        <v/>
      </c>
      <c r="E26" s="1" t="str">
        <f>IF(INDEX(Database!$AB$7:$AB$71,MATCH($B$3,Database!$B$7:$B$71,0))="Yes",CHAR(149)&amp;" "&amp;Database!$AB$5,"")</f>
        <v/>
      </c>
      <c r="F26" s="1" t="str">
        <f>IF(INDEX(Database!$AY$7:$AY$71,MATCH($B$3,Database!$B$7:$B$71,0))=1,CHAR(149)&amp;" "&amp;Database!$AY$5,"")</f>
        <v>• Heating/cooling load reduction</v>
      </c>
    </row>
    <row r="27" spans="2:6" hidden="1">
      <c r="B27" s="1"/>
      <c r="C27" s="1"/>
      <c r="D27" s="1" t="str">
        <f>IF(INDEX(Database!$R$7:$R$71,MATCH($B$3,Database!$B$7:$B$71,0))="Yes",CHAR(149)&amp;" "&amp;Database!$R$5,"")</f>
        <v>• Open Spaces</v>
      </c>
      <c r="E27" s="1" t="str">
        <f>IF(INDEX(Database!$AC$7:$AC$71,MATCH($B$3,Database!$B$7:$B$71,0))="Yes",CHAR(149)&amp;" "&amp;Database!$AC$5,"")</f>
        <v/>
      </c>
      <c r="F27" s="1" t="str">
        <f>IF(INDEX(Database!$AZ$7:$AZ$71,MATCH($B$3,Database!$B$7:$B$71,0))=1,CHAR(149)&amp;" "&amp;Database!$AZ$5,"")</f>
        <v/>
      </c>
    </row>
    <row r="28" spans="2:6" hidden="1">
      <c r="B28" s="1"/>
      <c r="C28" s="1"/>
      <c r="D28" s="1"/>
      <c r="E28" s="1" t="str">
        <f>IF(INDEX(Database!$AD$7:$AD$71,MATCH($B$3,Database!$B$7:$B$71,0))="Yes",CHAR(149)&amp;" "&amp;Database!$AD$5,"")</f>
        <v/>
      </c>
      <c r="F28" s="1" t="str">
        <f>IF(INDEX(Database!$BA$7:$BA$71,MATCH($B$3,Database!$B$7:$B$71,0))=1,CHAR(149)&amp;" "&amp;Database!$BA$5,"")</f>
        <v/>
      </c>
    </row>
    <row r="29" spans="2:6" hidden="1">
      <c r="B29" s="1"/>
      <c r="C29" s="1"/>
      <c r="D29" s="1"/>
      <c r="E29" s="1" t="str">
        <f>IF(INDEX(Database!$AE$7:$AE$71,MATCH($B$3,Database!$B$7:$B$71,0))="Yes",CHAR(149)&amp;" "&amp;Database!$AE$5,"")</f>
        <v/>
      </c>
      <c r="F29" s="1" t="str">
        <f>IF(INDEX(Database!$BB$7:$BB$71,MATCH($B$3,Database!$B$7:$B$71,0))=1,CHAR(149)&amp;" "&amp;Database!$BB$5,"")</f>
        <v/>
      </c>
    </row>
    <row r="30" spans="2:6" hidden="1">
      <c r="B30" s="1"/>
      <c r="C30" s="1"/>
      <c r="D30" s="1"/>
      <c r="E30" s="1" t="str">
        <f>IF(INDEX(Database!$AF$7:$AF$71,MATCH($B$3,Database!$B$7:$B$71,0))="Yes",CHAR(149)&amp;" "&amp;Database!$AF$5,"")</f>
        <v/>
      </c>
      <c r="F30" s="1" t="str">
        <f>IF(INDEX(Database!$BC$7:$BC$71,MATCH($B$3,Database!$B$7:$B$71,0))=1,CHAR(149)&amp;" "&amp;Database!$BC$5,"")</f>
        <v/>
      </c>
    </row>
    <row r="31" spans="2:6" hidden="1">
      <c r="B31" s="1"/>
      <c r="C31" s="1"/>
      <c r="D31" s="1"/>
      <c r="E31" s="1" t="str">
        <f>IF(INDEX(Database!$AG$7:$AG$71,MATCH($B$3,Database!$B$7:$B$71,0))="Yes",CHAR(149)&amp;" "&amp;Database!$AG$5,"")</f>
        <v/>
      </c>
      <c r="F31" s="1" t="str">
        <f>IF(INDEX(Database!$BD$7:$BD$71,MATCH($B$3,Database!$B$7:$B$71,0))=1,CHAR(149)&amp;" "&amp;Database!$BD$5,"")</f>
        <v/>
      </c>
    </row>
    <row r="32" spans="2:6" hidden="1">
      <c r="B32" s="1"/>
      <c r="C32" s="1"/>
      <c r="D32" s="1"/>
      <c r="E32" s="1"/>
      <c r="F32" s="1" t="str">
        <f>IF(INDEX(Database!$BE$7:$BE$71,MATCH($B$3,Database!$B$7:$B$71,0))=1,CHAR(149)&amp;" "&amp;Database!$BE$5,"")</f>
        <v/>
      </c>
    </row>
    <row r="33" spans="2:6" hidden="1">
      <c r="B33" s="1"/>
      <c r="C33" s="1"/>
      <c r="D33" s="1"/>
      <c r="E33" s="1"/>
      <c r="F33" s="1" t="str">
        <f>IF(INDEX(Database!$BF$7:$BF$71,MATCH($B$3,Database!$B$7:$B$71,0))=1,CHAR(149)&amp;" "&amp;Database!$BF$5,"")</f>
        <v/>
      </c>
    </row>
  </sheetData>
  <mergeCells count="6">
    <mergeCell ref="B9:B10"/>
    <mergeCell ref="C9:C10"/>
    <mergeCell ref="A1:C1"/>
    <mergeCell ref="C3:E3"/>
    <mergeCell ref="B5:B8"/>
    <mergeCell ref="C5:C8"/>
  </mergeCells>
  <hyperlinks>
    <hyperlink ref="A1" location="'Criteria Selection'!A1" display="&lt; BACK TO CRITERIA SELECTION" xr:uid="{E0DBD252-E356-4FBB-89AC-44F10638D239}"/>
  </hyperlinks>
  <pageMargins left="0.7" right="0.7" top="0.75" bottom="0.75" header="0.3" footer="0.3"/>
  <pageSetup paperSize="9"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46EDCD-63DF-4B89-915E-1CBB6A35FFD9}">
  <sheetPr codeName="Sheet28"/>
  <dimension ref="A1:G33"/>
  <sheetViews>
    <sheetView topLeftCell="D2" zoomScale="80" zoomScaleNormal="80" workbookViewId="0">
      <selection activeCell="G6" sqref="G6:G7"/>
    </sheetView>
  </sheetViews>
  <sheetFormatPr defaultRowHeight="16.5"/>
  <cols>
    <col min="1" max="1" width="2.5" customWidth="1"/>
    <col min="2" max="2" width="12.625" customWidth="1"/>
    <col min="3" max="3" width="124.375" customWidth="1"/>
    <col min="4" max="4" width="13.375" customWidth="1"/>
    <col min="5" max="5" width="41.5" customWidth="1"/>
    <col min="6" max="6" width="11.5" customWidth="1"/>
    <col min="7" max="7" width="48.875" customWidth="1"/>
  </cols>
  <sheetData>
    <row r="1" spans="1:7" s="59" customFormat="1" ht="23.25" customHeight="1">
      <c r="A1" s="160" t="s">
        <v>338</v>
      </c>
      <c r="B1" s="160"/>
      <c r="C1" s="160"/>
    </row>
    <row r="2" spans="1:7" ht="8.25" customHeight="1"/>
    <row r="3" spans="1:7" ht="24.75" customHeight="1">
      <c r="B3" s="87" t="s">
        <v>181</v>
      </c>
      <c r="C3" s="161" t="str">
        <f>VLOOKUP(B3,Database!B7:C71,2,FALSE)</f>
        <v>Solar façade/cladding</v>
      </c>
      <c r="D3" s="161"/>
      <c r="E3" s="161"/>
      <c r="F3" s="88"/>
      <c r="G3" s="88"/>
    </row>
    <row r="4" spans="1:7" ht="113.25" customHeight="1">
      <c r="B4" s="66" t="s">
        <v>339</v>
      </c>
      <c r="C4" s="65" t="s">
        <v>476</v>
      </c>
      <c r="D4" s="112" t="s">
        <v>378</v>
      </c>
      <c r="E4" s="99" t="s">
        <v>477</v>
      </c>
      <c r="F4" s="95"/>
      <c r="G4" s="96"/>
    </row>
    <row r="5" spans="1:7" ht="80.25" customHeight="1">
      <c r="B5" s="162" t="s">
        <v>343</v>
      </c>
      <c r="C5" s="163" t="s">
        <v>478</v>
      </c>
      <c r="D5" s="108"/>
      <c r="E5" s="100"/>
      <c r="F5" s="97"/>
      <c r="G5" s="98"/>
    </row>
    <row r="6" spans="1:7" ht="49.5" customHeight="1">
      <c r="B6" s="162"/>
      <c r="C6" s="164"/>
      <c r="D6" s="66" t="s">
        <v>345</v>
      </c>
      <c r="E6" s="67" t="str">
        <f>B18&amp;" "&amp;B19&amp;CHAR(10)&amp;B20&amp;" "&amp;B21&amp;CHAR(10)&amp;B22&amp;" "&amp;B23</f>
        <v xml:space="preserve"> • Overheating
 • Food, Trade and Infrastructure</v>
      </c>
      <c r="F6" s="112" t="s">
        <v>381</v>
      </c>
      <c r="G6" s="94" t="str">
        <f>F18&amp;" "&amp;F19&amp;" "&amp;F20&amp;CHAR(10)&amp;F21&amp;" "&amp;F22&amp;" "&amp;F23&amp;CHAR(10)&amp;F24&amp;" "&amp;F25&amp;" "&amp;F26&amp;CHAR(10)&amp;F27&amp;" "&amp;F28&amp;" "&amp;F29&amp;CHAR(10)&amp;F30&amp;" "&amp;F31&amp;" "&amp;F32&amp;" "&amp;F33</f>
        <v xml:space="preserve">  
• Air quality improvement  
• Carbon reduction • Economic savings • Heating/cooling load reduction
• Energy consumption reduction • Increased property value • Indoor thermal comfort
   </v>
      </c>
    </row>
    <row r="7" spans="1:7" ht="48.75" customHeight="1">
      <c r="B7" s="162"/>
      <c r="C7" s="164"/>
      <c r="D7" s="66" t="s">
        <v>347</v>
      </c>
      <c r="E7" s="67" t="str">
        <f>C18&amp;CHAR(10)&amp;C19&amp;CHAR(10)&amp;C20</f>
        <v xml:space="preserve">• Buildings
</v>
      </c>
      <c r="F7" s="108"/>
      <c r="G7" s="94"/>
    </row>
    <row r="8" spans="1:7" ht="73.5" customHeight="1">
      <c r="B8" s="162"/>
      <c r="C8" s="164"/>
      <c r="D8" s="66" t="s">
        <v>348</v>
      </c>
      <c r="E8" s="67" t="str">
        <f>D18&amp;"  "&amp;D19&amp;CHAR(10)&amp;D20&amp;" "&amp;D21&amp;CHAR(10)&amp;D22&amp;"  "&amp;D23&amp;CHAR(10)&amp;D24&amp;"  "&amp;D25&amp;CHAR(10)&amp;D26&amp;"  "&amp;D27</f>
        <v xml:space="preserve">• Residential Building  • Commercial or Institutional Building
  </v>
      </c>
      <c r="F8" s="66" t="s">
        <v>349</v>
      </c>
      <c r="G8" s="65" t="str">
        <f>E18&amp;" "&amp;E19&amp;" "&amp;E20&amp;CHAR(10)&amp;E21&amp;" "&amp;E22&amp;" "&amp;E23&amp;CHAR(10)&amp;E24&amp;" "&amp;E25&amp;" "&amp;E26&amp;CHAR(10)&amp;E27&amp;" "&amp;E28&amp;" "&amp;E29&amp;CHAR(10)&amp;E30&amp;" "&amp;E31</f>
        <v xml:space="preserve"> • Envelope • Energy, Heating and Cooling
 </v>
      </c>
    </row>
    <row r="9" spans="1:7" ht="117.75" customHeight="1">
      <c r="B9" s="162" t="s">
        <v>350</v>
      </c>
      <c r="C9" s="163" t="s">
        <v>479</v>
      </c>
      <c r="D9" s="66" t="s">
        <v>352</v>
      </c>
      <c r="E9" s="93" t="s">
        <v>480</v>
      </c>
      <c r="F9" s="94"/>
      <c r="G9" s="94"/>
    </row>
    <row r="10" spans="1:7" ht="129" customHeight="1">
      <c r="B10" s="162"/>
      <c r="C10" s="164"/>
      <c r="D10" s="66" t="s">
        <v>354</v>
      </c>
      <c r="E10" s="93" t="s">
        <v>475</v>
      </c>
      <c r="F10" s="94"/>
      <c r="G10" s="94"/>
    </row>
    <row r="11" spans="1:7" ht="15" customHeight="1"/>
    <row r="17" spans="2:6" hidden="1">
      <c r="B17" s="62" t="s">
        <v>44</v>
      </c>
      <c r="C17" s="62" t="s">
        <v>39</v>
      </c>
      <c r="D17" s="62" t="s">
        <v>40</v>
      </c>
      <c r="E17" s="62" t="s">
        <v>41</v>
      </c>
      <c r="F17" s="62" t="s">
        <v>45</v>
      </c>
    </row>
    <row r="18" spans="2:6" hidden="1">
      <c r="B18" s="1" t="str">
        <f>IF(INDEX(Database!$AK$7:$AK$71,MATCH($B$3,Database!$B$7:$B$71,0))="Yes",CHAR(149)&amp;" "&amp;Database!$AK$5,"")</f>
        <v/>
      </c>
      <c r="C18" s="1" t="str">
        <f>IF(INDEX(Database!$E$7:$E$71,MATCH($B$3,Database!$B$7:$B$71,0))="Yes",CHAR(149)&amp;" "&amp;Database!$E$5,"")</f>
        <v>• Buildings</v>
      </c>
      <c r="D18" s="1" t="str">
        <f>IF(INDEX(Database!$I$7:$I$71,MATCH($B$3,Database!$B$7:$B$71,0))="Yes",CHAR(149)&amp;" "&amp;Database!$I$5,"")</f>
        <v>• Residential Building</v>
      </c>
      <c r="E18" s="1" t="str">
        <f>IF(INDEX(Database!$T$7:$T$71,MATCH($B$3,Database!$B$7:$B$71,0))="Yes",CHAR(149)&amp;" "&amp;Database!$T$5,"")</f>
        <v/>
      </c>
      <c r="F18" s="1" t="str">
        <f>IF(INDEX(Database!$AQ$7:$AQ$71,MATCH($B$3,Database!$B$7:$B$71,0))=1,CHAR(149)&amp;" "&amp;Database!$AQ$5,"")</f>
        <v/>
      </c>
    </row>
    <row r="19" spans="2:6" hidden="1">
      <c r="B19" s="1" t="str">
        <f>IF(INDEX(Database!$AL$7:$AL$71,MATCH($B$3,Database!$B$7:$B$71,0))="Yes",CHAR(149)&amp;" "&amp;Database!$AL$5,"")</f>
        <v>• Overheating</v>
      </c>
      <c r="C19" s="1" t="str">
        <f>IF(INDEX(Database!$F$7:$F$71,MATCH($B$3,Database!$B$7:$B$71,0))="Yes",CHAR(149)&amp;" "&amp;Database!$F$5,"")</f>
        <v/>
      </c>
      <c r="D19" s="1" t="str">
        <f>IF(INDEX(Database!$J$7:$J$71,MATCH($B$3,Database!$B$7:$B$71,0))="Yes",CHAR(149)&amp;" "&amp;Database!$J$5,"")</f>
        <v>• Commercial or Institutional Building</v>
      </c>
      <c r="E19" s="1" t="str">
        <f>IF(INDEX(Database!$U$7:$U$71,MATCH($B$3,Database!$B$7:$B$71,0))="Yes",CHAR(149)&amp;" "&amp;Database!$U$5,"")</f>
        <v>• Envelope</v>
      </c>
      <c r="F19" s="1" t="str">
        <f>IF(INDEX(Database!$AR$7:$AR$71,MATCH($B$3,Database!$B$7:$B$71,0))=1,CHAR(149)&amp;" "&amp;Database!$AR$5,"")</f>
        <v/>
      </c>
    </row>
    <row r="20" spans="2:6" hidden="1">
      <c r="B20" s="1" t="str">
        <f>IF(INDEX(Database!$AM$7:$AM$71,MATCH($B$3,Database!$B$7:$B$71,0))="Yes",CHAR(149)&amp;" "&amp;Database!$AM$5,"")</f>
        <v/>
      </c>
      <c r="C20" s="1" t="str">
        <f>IF(INDEX(Database!$G$7:$G$71,MATCH($B$3,Database!$B$7:$B$71,0))="Yes",CHAR(149)&amp;" "&amp;Database!$G$5,"")</f>
        <v/>
      </c>
      <c r="D20" s="1" t="str">
        <f>IF(INDEX(Database!$K$7:$K$71,MATCH($B$3,Database!$B$7:$B$71,0))="Yes",CHAR(149)&amp;" "&amp;Database!$K$5,"")</f>
        <v/>
      </c>
      <c r="E20" s="1" t="str">
        <f>IF(INDEX(Database!$V$7:$V$71,MATCH($B$3,Database!$B$7:$B$71,0))="Yes",CHAR(149)&amp;" "&amp;Database!$V$5,"")</f>
        <v>• Energy, Heating and Cooling</v>
      </c>
      <c r="F20" s="1" t="str">
        <f>IF(INDEX(Database!$AS$7:$AS$71,MATCH($B$3,Database!$B$7:$B$71,0))=1,CHAR(149)&amp;" "&amp;Database!$AS$5,"")</f>
        <v/>
      </c>
    </row>
    <row r="21" spans="2:6" hidden="1">
      <c r="B21" s="1" t="str">
        <f>IF(INDEX(Database!$AN$7:$AN$71,MATCH($B$3,Database!$B$7:$B$71,0))="Yes",CHAR(149)&amp;" "&amp;Database!$AN$5,"")</f>
        <v/>
      </c>
      <c r="C21" s="1"/>
      <c r="D21" s="1" t="str">
        <f>IF(INDEX(Database!$L$7:$L$71,MATCH($B$3,Database!$B$7:$B$71,0))="Yes",CHAR(149)&amp;" "&amp;Database!$L$5,"")</f>
        <v/>
      </c>
      <c r="E21" s="1" t="str">
        <f>IF(INDEX(Database!$W$7:$W$71,MATCH($B$3,Database!$B$7:$B$71,0))="Yes",CHAR(149)&amp;" "&amp;Database!$W$5,"")</f>
        <v/>
      </c>
      <c r="F21" s="1" t="str">
        <f>IF(INDEX(Database!$AT$7:$AT$71,MATCH($B$3,Database!$B$7:$B$71,0))=1,CHAR(149)&amp;" "&amp;Database!$AT$5,"")</f>
        <v>• Air quality improvement</v>
      </c>
    </row>
    <row r="22" spans="2:6" hidden="1">
      <c r="B22" s="1" t="str">
        <f>IF(INDEX(Database!$AO$7:$AO$71,MATCH($B$3,Database!$B$7:$B$71,0))="Yes",CHAR(149)&amp;" "&amp;Database!$AO$5,"")</f>
        <v/>
      </c>
      <c r="C22" s="1"/>
      <c r="D22" s="1" t="str">
        <f>IF(INDEX(Database!$M$7:$M$71,MATCH($B$3,Database!$B$7:$B$71,0))="Yes",CHAR(149)&amp;" "&amp;Database!$M$5,"")</f>
        <v/>
      </c>
      <c r="E22" s="1" t="str">
        <f>IF(INDEX(Database!$X$7:$X$71,MATCH($B$3,Database!$B$7:$B$71,0))="Yes",CHAR(149)&amp;" "&amp;Database!$X$5,"")</f>
        <v/>
      </c>
      <c r="F22" s="1" t="str">
        <f>IF(INDEX(Database!$AU$7:$AU$71,MATCH($B$3,Database!$B$7:$B$71,0))=1,CHAR(149)&amp;" "&amp;Database!$AU$5,"")</f>
        <v/>
      </c>
    </row>
    <row r="23" spans="2:6" hidden="1">
      <c r="B23" s="1" t="str">
        <f>IF(INDEX(Database!$AP$7:$AP$71,MATCH($B$3,Database!$B$7:$B$71,0))="Yes",CHAR(149)&amp;" "&amp;Database!$AP$5,"")</f>
        <v>• Food, Trade and Infrastructure</v>
      </c>
      <c r="C23" s="1"/>
      <c r="D23" s="1" t="str">
        <f>IF(INDEX(Database!$N$7:$N$71,MATCH($B$3,Database!$B$7:$B$71,0))="Yes",CHAR(149)&amp;" "&amp;Database!$N$5,"")</f>
        <v/>
      </c>
      <c r="E23" s="1" t="str">
        <f>IF(INDEX(Database!$Y$7:$Y$71,MATCH($B$3,Database!$B$7:$B$71,0))="Yes",CHAR(149)&amp;" "&amp;Database!$Y$5,"")</f>
        <v/>
      </c>
      <c r="F23" s="1" t="str">
        <f>IF(INDEX(Database!$AV$7:$AV$71,MATCH($B$3,Database!$B$7:$B$71,0))=1,CHAR(149)&amp;" "&amp;Database!$AV$5,"")</f>
        <v/>
      </c>
    </row>
    <row r="24" spans="2:6" hidden="1">
      <c r="B24" s="1"/>
      <c r="C24" s="1"/>
      <c r="D24" s="1" t="str">
        <f>IF(INDEX(Database!$O$7:$O$71,MATCH($B$3,Database!$B$7:$B$71,0))="Yes",CHAR(149)&amp;" "&amp;Database!$O$5,"")</f>
        <v/>
      </c>
      <c r="E24" s="1" t="str">
        <f>IF(INDEX(Database!$Z$7:$Z$71,MATCH($B$3,Database!$B$7:$B$71,0))="Yes",CHAR(149)&amp;" "&amp;Database!$Z$5,"")</f>
        <v/>
      </c>
      <c r="F24" s="1" t="str">
        <f>IF(INDEX(Database!$AW$7:$AW$71,MATCH($B$3,Database!$B$7:$B$71,0))=1,CHAR(149)&amp;" "&amp;Database!$AW$5,"")</f>
        <v>• Carbon reduction</v>
      </c>
    </row>
    <row r="25" spans="2:6" hidden="1">
      <c r="B25" s="1"/>
      <c r="C25" s="1"/>
      <c r="D25" s="1" t="str">
        <f>IF(INDEX(Database!$P$7:$P$71,MATCH($B$3,Database!$B$7:$B$71,0))="Yes",CHAR(149)&amp;" "&amp;Database!$P$5,"")</f>
        <v/>
      </c>
      <c r="E25" s="1" t="str">
        <f>IF(INDEX(Database!$AA$7:$AA$71,MATCH($B$3,Database!$B$7:$B$71,0))="Yes",CHAR(149)&amp;" "&amp;Database!$AA$5,"")</f>
        <v/>
      </c>
      <c r="F25" s="1" t="str">
        <f>IF(INDEX(Database!$AX$7:$AX$71,MATCH($B$3,Database!$B$7:$B$71,0))=1,CHAR(149)&amp;" "&amp;Database!$AX$5,"")</f>
        <v>• Economic savings</v>
      </c>
    </row>
    <row r="26" spans="2:6" hidden="1">
      <c r="B26" s="1"/>
      <c r="C26" s="1"/>
      <c r="D26" s="1" t="str">
        <f>IF(INDEX(Database!$Q$7:$Q$71,MATCH($B$3,Database!$B$7:$B$71,0))="Yes",CHAR(149)&amp;" "&amp;Database!$Q$5,"")</f>
        <v/>
      </c>
      <c r="E26" s="1" t="str">
        <f>IF(INDEX(Database!$AB$7:$AB$71,MATCH($B$3,Database!$B$7:$B$71,0))="Yes",CHAR(149)&amp;" "&amp;Database!$AB$5,"")</f>
        <v/>
      </c>
      <c r="F26" s="1" t="str">
        <f>IF(INDEX(Database!$AY$7:$AY$71,MATCH($B$3,Database!$B$7:$B$71,0))=1,CHAR(149)&amp;" "&amp;Database!$AY$5,"")</f>
        <v>• Heating/cooling load reduction</v>
      </c>
    </row>
    <row r="27" spans="2:6" hidden="1">
      <c r="B27" s="1"/>
      <c r="C27" s="1"/>
      <c r="D27" s="1" t="str">
        <f>IF(INDEX(Database!$R$7:$R$71,MATCH($B$3,Database!$B$7:$B$71,0))="Yes",CHAR(149)&amp;" "&amp;Database!$R$5,"")</f>
        <v/>
      </c>
      <c r="E27" s="1" t="str">
        <f>IF(INDEX(Database!$AC$7:$AC$71,MATCH($B$3,Database!$B$7:$B$71,0))="Yes",CHAR(149)&amp;" "&amp;Database!$AC$5,"")</f>
        <v/>
      </c>
      <c r="F27" s="1" t="str">
        <f>IF(INDEX(Database!$AZ$7:$AZ$71,MATCH($B$3,Database!$B$7:$B$71,0))=1,CHAR(149)&amp;" "&amp;Database!$AZ$5,"")</f>
        <v>• Energy consumption reduction</v>
      </c>
    </row>
    <row r="28" spans="2:6" hidden="1">
      <c r="B28" s="1"/>
      <c r="C28" s="1"/>
      <c r="D28" s="1"/>
      <c r="E28" s="1" t="str">
        <f>IF(INDEX(Database!$AD$7:$AD$71,MATCH($B$3,Database!$B$7:$B$71,0))="Yes",CHAR(149)&amp;" "&amp;Database!$AD$5,"")</f>
        <v/>
      </c>
      <c r="F28" s="1" t="str">
        <f>IF(INDEX(Database!$BA$7:$BA$71,MATCH($B$3,Database!$B$7:$B$71,0))=1,CHAR(149)&amp;" "&amp;Database!$BA$5,"")</f>
        <v>• Increased property value</v>
      </c>
    </row>
    <row r="29" spans="2:6" hidden="1">
      <c r="B29" s="1"/>
      <c r="C29" s="1"/>
      <c r="D29" s="1"/>
      <c r="E29" s="1" t="str">
        <f>IF(INDEX(Database!$AE$7:$AE$71,MATCH($B$3,Database!$B$7:$B$71,0))="Yes",CHAR(149)&amp;" "&amp;Database!$AE$5,"")</f>
        <v/>
      </c>
      <c r="F29" s="1" t="str">
        <f>IF(INDEX(Database!$BB$7:$BB$71,MATCH($B$3,Database!$B$7:$B$71,0))=1,CHAR(149)&amp;" "&amp;Database!$BB$5,"")</f>
        <v>• Indoor thermal comfort</v>
      </c>
    </row>
    <row r="30" spans="2:6" hidden="1">
      <c r="B30" s="1"/>
      <c r="C30" s="1"/>
      <c r="D30" s="1"/>
      <c r="E30" s="1" t="str">
        <f>IF(INDEX(Database!$AF$7:$AF$71,MATCH($B$3,Database!$B$7:$B$71,0))="Yes",CHAR(149)&amp;" "&amp;Database!$AF$5,"")</f>
        <v/>
      </c>
      <c r="F30" s="1" t="str">
        <f>IF(INDEX(Database!$BC$7:$BC$71,MATCH($B$3,Database!$B$7:$B$71,0))=1,CHAR(149)&amp;" "&amp;Database!$BC$5,"")</f>
        <v/>
      </c>
    </row>
    <row r="31" spans="2:6" hidden="1">
      <c r="B31" s="1"/>
      <c r="C31" s="1"/>
      <c r="D31" s="1"/>
      <c r="E31" s="1" t="str">
        <f>IF(INDEX(Database!$AG$7:$AG$71,MATCH($B$3,Database!$B$7:$B$71,0))="Yes",CHAR(149)&amp;" "&amp;Database!$AG$5,"")</f>
        <v/>
      </c>
      <c r="F31" s="1" t="str">
        <f>IF(INDEX(Database!$BD$7:$BD$71,MATCH($B$3,Database!$B$7:$B$71,0))=1,CHAR(149)&amp;" "&amp;Database!$BD$5,"")</f>
        <v/>
      </c>
    </row>
    <row r="32" spans="2:6" hidden="1">
      <c r="B32" s="1"/>
      <c r="C32" s="1"/>
      <c r="D32" s="1"/>
      <c r="E32" s="1"/>
      <c r="F32" s="1" t="str">
        <f>IF(INDEX(Database!$BE$7:$BE$71,MATCH($B$3,Database!$B$7:$B$71,0))=1,CHAR(149)&amp;" "&amp;Database!$BE$5,"")</f>
        <v/>
      </c>
    </row>
    <row r="33" spans="2:6" hidden="1">
      <c r="B33" s="1"/>
      <c r="C33" s="1"/>
      <c r="D33" s="1"/>
      <c r="E33" s="1"/>
      <c r="F33" s="1" t="str">
        <f>IF(INDEX(Database!$BF$7:$BF$71,MATCH($B$3,Database!$B$7:$B$71,0))=1,CHAR(149)&amp;" "&amp;Database!$BF$5,"")</f>
        <v/>
      </c>
    </row>
  </sheetData>
  <mergeCells count="6">
    <mergeCell ref="B9:B10"/>
    <mergeCell ref="C9:C10"/>
    <mergeCell ref="A1:C1"/>
    <mergeCell ref="C3:E3"/>
    <mergeCell ref="B5:B8"/>
    <mergeCell ref="C5:C8"/>
  </mergeCells>
  <hyperlinks>
    <hyperlink ref="A1" location="'Criteria Selection'!A1" display="&lt; BACK TO CRITERIA SELECTION" xr:uid="{0D40C1AB-3470-4A56-A363-535373C6E342}"/>
  </hyperlinks>
  <pageMargins left="0.7" right="0.7" top="0.75" bottom="0.75" header="0.3" footer="0.3"/>
  <pageSetup paperSize="9"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888FF8-CF55-42B3-A14B-A1393EEFC29C}">
  <sheetPr codeName="Sheet29"/>
  <dimension ref="A1:G33"/>
  <sheetViews>
    <sheetView topLeftCell="D1" zoomScale="80" zoomScaleNormal="80" workbookViewId="0">
      <selection activeCell="H8" sqref="H8"/>
    </sheetView>
  </sheetViews>
  <sheetFormatPr defaultRowHeight="16.5"/>
  <cols>
    <col min="1" max="1" width="2.5" customWidth="1"/>
    <col min="2" max="2" width="12.625" customWidth="1"/>
    <col min="3" max="3" width="124.375" customWidth="1"/>
    <col min="4" max="4" width="13.375" customWidth="1"/>
    <col min="5" max="5" width="41.5" customWidth="1"/>
    <col min="6" max="6" width="11.5" customWidth="1"/>
    <col min="7" max="7" width="48.875" customWidth="1"/>
  </cols>
  <sheetData>
    <row r="1" spans="1:7" s="59" customFormat="1" ht="23.25" customHeight="1">
      <c r="A1" s="160" t="s">
        <v>338</v>
      </c>
      <c r="B1" s="160"/>
      <c r="C1" s="160"/>
    </row>
    <row r="2" spans="1:7" ht="8.25" customHeight="1"/>
    <row r="3" spans="1:7" ht="24.75" customHeight="1">
      <c r="B3" s="87" t="s">
        <v>184</v>
      </c>
      <c r="C3" s="161" t="str">
        <f>VLOOKUP(B3,Database!B7:C71,2,FALSE)</f>
        <v>Solar shading – façade design</v>
      </c>
      <c r="D3" s="161"/>
      <c r="E3" s="161"/>
      <c r="F3" s="88"/>
      <c r="G3" s="88"/>
    </row>
    <row r="4" spans="1:7" ht="113.25" customHeight="1">
      <c r="B4" s="66" t="s">
        <v>339</v>
      </c>
      <c r="C4" s="65" t="s">
        <v>481</v>
      </c>
      <c r="D4" s="112" t="s">
        <v>378</v>
      </c>
      <c r="E4" s="99" t="s">
        <v>482</v>
      </c>
      <c r="F4" s="95"/>
      <c r="G4" s="96"/>
    </row>
    <row r="5" spans="1:7" ht="80.25" customHeight="1">
      <c r="B5" s="162" t="s">
        <v>343</v>
      </c>
      <c r="C5" s="163" t="s">
        <v>483</v>
      </c>
      <c r="D5" s="108"/>
      <c r="E5" s="100"/>
      <c r="F5" s="97"/>
      <c r="G5" s="98"/>
    </row>
    <row r="6" spans="1:7" ht="49.5" customHeight="1">
      <c r="B6" s="162"/>
      <c r="C6" s="164"/>
      <c r="D6" s="66" t="s">
        <v>345</v>
      </c>
      <c r="E6" s="67" t="str">
        <f>B18&amp;" "&amp;B19&amp;CHAR(10)&amp;B20&amp;" "&amp;B21&amp;CHAR(10)&amp;B22&amp;" "&amp;B23</f>
        <v xml:space="preserve"> • Overheating
 </v>
      </c>
      <c r="F6" s="112" t="s">
        <v>381</v>
      </c>
      <c r="G6" s="94" t="str">
        <f>F18&amp;" "&amp;F19&amp;" "&amp;F20&amp;CHAR(10)&amp;F21&amp;" "&amp;F22&amp;" "&amp;F23&amp;CHAR(10)&amp;F24&amp;" "&amp;F25&amp;" "&amp;F26&amp;CHAR(10)&amp;F27&amp;" "&amp;F28&amp;" "&amp;F29&amp;CHAR(10)&amp;F30&amp;" "&amp;F31&amp;" "&amp;F32&amp;" "&amp;F33</f>
        <v xml:space="preserve">  
  • Urban heat island
• Carbon reduction • Economic savings • Heating/cooling load reduction
• Energy consumption reduction • Increased property value • Indoor thermal comfort
   </v>
      </c>
    </row>
    <row r="7" spans="1:7" ht="48.75" customHeight="1">
      <c r="B7" s="162"/>
      <c r="C7" s="164"/>
      <c r="D7" s="66" t="s">
        <v>347</v>
      </c>
      <c r="E7" s="67" t="str">
        <f>C18&amp;CHAR(10)&amp;C19&amp;CHAR(10)&amp;C20</f>
        <v xml:space="preserve">• Buildings
</v>
      </c>
      <c r="F7" s="108"/>
      <c r="G7" s="94"/>
    </row>
    <row r="8" spans="1:7" ht="73.5" customHeight="1">
      <c r="B8" s="162"/>
      <c r="C8" s="164"/>
      <c r="D8" s="66" t="s">
        <v>348</v>
      </c>
      <c r="E8" s="67" t="str">
        <f>D18&amp;"  "&amp;D19&amp;CHAR(10)&amp;D20&amp;" "&amp;D21&amp;CHAR(10)&amp;D22&amp;"  "&amp;D23&amp;CHAR(10)&amp;D24&amp;"  "&amp;D25&amp;CHAR(10)&amp;D26&amp;"  "&amp;D27</f>
        <v xml:space="preserve">• Residential Building  • Commercial or Institutional Building
  </v>
      </c>
      <c r="F8" s="66" t="s">
        <v>349</v>
      </c>
      <c r="G8" s="65" t="str">
        <f>E18&amp;" "&amp;E19&amp;" "&amp;E20&amp;CHAR(10)&amp;E21&amp;" "&amp;E22&amp;" "&amp;E23&amp;CHAR(10)&amp;E24&amp;" "&amp;E25&amp;" "&amp;E26&amp;CHAR(10)&amp;E27&amp;" "&amp;E28&amp;" "&amp;E29&amp;CHAR(10)&amp;E30&amp;" "&amp;E31</f>
        <v xml:space="preserve"> • Envelope • Energy, Heating and Cooling
 </v>
      </c>
    </row>
    <row r="9" spans="1:7" ht="117.75" customHeight="1">
      <c r="B9" s="162" t="s">
        <v>350</v>
      </c>
      <c r="C9" s="163" t="s">
        <v>484</v>
      </c>
      <c r="D9" s="66" t="s">
        <v>352</v>
      </c>
      <c r="E9" s="93" t="s">
        <v>485</v>
      </c>
      <c r="F9" s="94"/>
      <c r="G9" s="94"/>
    </row>
    <row r="10" spans="1:7" ht="129" customHeight="1">
      <c r="B10" s="162"/>
      <c r="C10" s="164"/>
      <c r="D10" s="66" t="s">
        <v>354</v>
      </c>
      <c r="E10" s="93" t="s">
        <v>486</v>
      </c>
      <c r="F10" s="94"/>
      <c r="G10" s="94"/>
    </row>
    <row r="11" spans="1:7" ht="15" customHeight="1"/>
    <row r="17" spans="2:6" hidden="1">
      <c r="B17" s="62" t="s">
        <v>44</v>
      </c>
      <c r="C17" s="62" t="s">
        <v>39</v>
      </c>
      <c r="D17" s="62" t="s">
        <v>40</v>
      </c>
      <c r="E17" s="62" t="s">
        <v>41</v>
      </c>
      <c r="F17" s="62" t="s">
        <v>45</v>
      </c>
    </row>
    <row r="18" spans="2:6" hidden="1">
      <c r="B18" s="1" t="str">
        <f>IF(INDEX(Database!$AK$7:$AK$71,MATCH($B$3,Database!$B$7:$B$71,0))="Yes",CHAR(149)&amp;" "&amp;Database!$AK$5,"")</f>
        <v/>
      </c>
      <c r="C18" s="1" t="str">
        <f>IF(INDEX(Database!$E$7:$E$71,MATCH($B$3,Database!$B$7:$B$71,0))="Yes",CHAR(149)&amp;" "&amp;Database!$E$5,"")</f>
        <v>• Buildings</v>
      </c>
      <c r="D18" s="1" t="str">
        <f>IF(INDEX(Database!$I$7:$I$71,MATCH($B$3,Database!$B$7:$B$71,0))="Yes",CHAR(149)&amp;" "&amp;Database!$I$5,"")</f>
        <v>• Residential Building</v>
      </c>
      <c r="E18" s="1" t="str">
        <f>IF(INDEX(Database!$T$7:$T$71,MATCH($B$3,Database!$B$7:$B$71,0))="Yes",CHAR(149)&amp;" "&amp;Database!$T$5,"")</f>
        <v/>
      </c>
      <c r="F18" s="1" t="str">
        <f>IF(INDEX(Database!$AQ$7:$AQ$71,MATCH($B$3,Database!$B$7:$B$71,0))=1,CHAR(149)&amp;" "&amp;Database!$AQ$5,"")</f>
        <v/>
      </c>
    </row>
    <row r="19" spans="2:6" hidden="1">
      <c r="B19" s="1" t="str">
        <f>IF(INDEX(Database!$AL$7:$AL$71,MATCH($B$3,Database!$B$7:$B$71,0))="Yes",CHAR(149)&amp;" "&amp;Database!$AL$5,"")</f>
        <v>• Overheating</v>
      </c>
      <c r="C19" s="1" t="str">
        <f>IF(INDEX(Database!$F$7:$F$71,MATCH($B$3,Database!$B$7:$B$71,0))="Yes",CHAR(149)&amp;" "&amp;Database!$F$5,"")</f>
        <v/>
      </c>
      <c r="D19" s="1" t="str">
        <f>IF(INDEX(Database!$J$7:$J$71,MATCH($B$3,Database!$B$7:$B$71,0))="Yes",CHAR(149)&amp;" "&amp;Database!$J$5,"")</f>
        <v>• Commercial or Institutional Building</v>
      </c>
      <c r="E19" s="1" t="str">
        <f>IF(INDEX(Database!$U$7:$U$71,MATCH($B$3,Database!$B$7:$B$71,0))="Yes",CHAR(149)&amp;" "&amp;Database!$U$5,"")</f>
        <v>• Envelope</v>
      </c>
      <c r="F19" s="1" t="str">
        <f>IF(INDEX(Database!$AR$7:$AR$71,MATCH($B$3,Database!$B$7:$B$71,0))=1,CHAR(149)&amp;" "&amp;Database!$AR$5,"")</f>
        <v/>
      </c>
    </row>
    <row r="20" spans="2:6" hidden="1">
      <c r="B20" s="1" t="str">
        <f>IF(INDEX(Database!$AM$7:$AM$71,MATCH($B$3,Database!$B$7:$B$71,0))="Yes",CHAR(149)&amp;" "&amp;Database!$AM$5,"")</f>
        <v/>
      </c>
      <c r="C20" s="1" t="str">
        <f>IF(INDEX(Database!$G$7:$G$71,MATCH($B$3,Database!$B$7:$B$71,0))="Yes",CHAR(149)&amp;" "&amp;Database!$G$5,"")</f>
        <v/>
      </c>
      <c r="D20" s="1" t="str">
        <f>IF(INDEX(Database!$K$7:$K$71,MATCH($B$3,Database!$B$7:$B$71,0))="Yes",CHAR(149)&amp;" "&amp;Database!$K$5,"")</f>
        <v/>
      </c>
      <c r="E20" s="1" t="str">
        <f>IF(INDEX(Database!$V$7:$V$71,MATCH($B$3,Database!$B$7:$B$71,0))="Yes",CHAR(149)&amp;" "&amp;Database!$V$5,"")</f>
        <v>• Energy, Heating and Cooling</v>
      </c>
      <c r="F20" s="1" t="str">
        <f>IF(INDEX(Database!$AS$7:$AS$71,MATCH($B$3,Database!$B$7:$B$71,0))=1,CHAR(149)&amp;" "&amp;Database!$AS$5,"")</f>
        <v/>
      </c>
    </row>
    <row r="21" spans="2:6" hidden="1">
      <c r="B21" s="1" t="str">
        <f>IF(INDEX(Database!$AN$7:$AN$71,MATCH($B$3,Database!$B$7:$B$71,0))="Yes",CHAR(149)&amp;" "&amp;Database!$AN$5,"")</f>
        <v/>
      </c>
      <c r="C21" s="1"/>
      <c r="D21" s="1" t="str">
        <f>IF(INDEX(Database!$L$7:$L$71,MATCH($B$3,Database!$B$7:$B$71,0))="Yes",CHAR(149)&amp;" "&amp;Database!$L$5,"")</f>
        <v/>
      </c>
      <c r="E21" s="1" t="str">
        <f>IF(INDEX(Database!$W$7:$W$71,MATCH($B$3,Database!$B$7:$B$71,0))="Yes",CHAR(149)&amp;" "&amp;Database!$W$5,"")</f>
        <v/>
      </c>
      <c r="F21" s="1" t="str">
        <f>IF(INDEX(Database!$AT$7:$AT$71,MATCH($B$3,Database!$B$7:$B$71,0))=1,CHAR(149)&amp;" "&amp;Database!$AT$5,"")</f>
        <v/>
      </c>
    </row>
    <row r="22" spans="2:6" hidden="1">
      <c r="B22" s="1" t="str">
        <f>IF(INDEX(Database!$AO$7:$AO$71,MATCH($B$3,Database!$B$7:$B$71,0))="Yes",CHAR(149)&amp;" "&amp;Database!$AO$5,"")</f>
        <v/>
      </c>
      <c r="C22" s="1"/>
      <c r="D22" s="1" t="str">
        <f>IF(INDEX(Database!$M$7:$M$71,MATCH($B$3,Database!$B$7:$B$71,0))="Yes",CHAR(149)&amp;" "&amp;Database!$M$5,"")</f>
        <v/>
      </c>
      <c r="E22" s="1" t="str">
        <f>IF(INDEX(Database!$X$7:$X$71,MATCH($B$3,Database!$B$7:$B$71,0))="Yes",CHAR(149)&amp;" "&amp;Database!$X$5,"")</f>
        <v/>
      </c>
      <c r="F22" s="1" t="str">
        <f>IF(INDEX(Database!$AU$7:$AU$71,MATCH($B$3,Database!$B$7:$B$71,0))=1,CHAR(149)&amp;" "&amp;Database!$AU$5,"")</f>
        <v/>
      </c>
    </row>
    <row r="23" spans="2:6" hidden="1">
      <c r="B23" s="1" t="str">
        <f>IF(INDEX(Database!$AP$7:$AP$71,MATCH($B$3,Database!$B$7:$B$71,0))="Yes",CHAR(149)&amp;" "&amp;Database!$AP$5,"")</f>
        <v/>
      </c>
      <c r="C23" s="1"/>
      <c r="D23" s="1" t="str">
        <f>IF(INDEX(Database!$N$7:$N$71,MATCH($B$3,Database!$B$7:$B$71,0))="Yes",CHAR(149)&amp;" "&amp;Database!$N$5,"")</f>
        <v/>
      </c>
      <c r="E23" s="1" t="str">
        <f>IF(INDEX(Database!$Y$7:$Y$71,MATCH($B$3,Database!$B$7:$B$71,0))="Yes",CHAR(149)&amp;" "&amp;Database!$Y$5,"")</f>
        <v/>
      </c>
      <c r="F23" s="1" t="str">
        <f>IF(INDEX(Database!$AV$7:$AV$71,MATCH($B$3,Database!$B$7:$B$71,0))=1,CHAR(149)&amp;" "&amp;Database!$AV$5,"")</f>
        <v>• Urban heat island</v>
      </c>
    </row>
    <row r="24" spans="2:6" hidden="1">
      <c r="B24" s="1"/>
      <c r="C24" s="1"/>
      <c r="D24" s="1" t="str">
        <f>IF(INDEX(Database!$O$7:$O$71,MATCH($B$3,Database!$B$7:$B$71,0))="Yes",CHAR(149)&amp;" "&amp;Database!$O$5,"")</f>
        <v/>
      </c>
      <c r="E24" s="1" t="str">
        <f>IF(INDEX(Database!$Z$7:$Z$71,MATCH($B$3,Database!$B$7:$B$71,0))="Yes",CHAR(149)&amp;" "&amp;Database!$Z$5,"")</f>
        <v/>
      </c>
      <c r="F24" s="1" t="str">
        <f>IF(INDEX(Database!$AW$7:$AW$71,MATCH($B$3,Database!$B$7:$B$71,0))=1,CHAR(149)&amp;" "&amp;Database!$AW$5,"")</f>
        <v>• Carbon reduction</v>
      </c>
    </row>
    <row r="25" spans="2:6" hidden="1">
      <c r="B25" s="1"/>
      <c r="C25" s="1"/>
      <c r="D25" s="1" t="str">
        <f>IF(INDEX(Database!$P$7:$P$71,MATCH($B$3,Database!$B$7:$B$71,0))="Yes",CHAR(149)&amp;" "&amp;Database!$P$5,"")</f>
        <v/>
      </c>
      <c r="E25" s="1" t="str">
        <f>IF(INDEX(Database!$AA$7:$AA$71,MATCH($B$3,Database!$B$7:$B$71,0))="Yes",CHAR(149)&amp;" "&amp;Database!$AA$5,"")</f>
        <v/>
      </c>
      <c r="F25" s="1" t="str">
        <f>IF(INDEX(Database!$AX$7:$AX$71,MATCH($B$3,Database!$B$7:$B$71,0))=1,CHAR(149)&amp;" "&amp;Database!$AX$5,"")</f>
        <v>• Economic savings</v>
      </c>
    </row>
    <row r="26" spans="2:6" hidden="1">
      <c r="B26" s="1"/>
      <c r="C26" s="1"/>
      <c r="D26" s="1" t="str">
        <f>IF(INDEX(Database!$Q$7:$Q$71,MATCH($B$3,Database!$B$7:$B$71,0))="Yes",CHAR(149)&amp;" "&amp;Database!$Q$5,"")</f>
        <v/>
      </c>
      <c r="E26" s="1" t="str">
        <f>IF(INDEX(Database!$AB$7:$AB$71,MATCH($B$3,Database!$B$7:$B$71,0))="Yes",CHAR(149)&amp;" "&amp;Database!$AB$5,"")</f>
        <v/>
      </c>
      <c r="F26" s="1" t="str">
        <f>IF(INDEX(Database!$AY$7:$AY$71,MATCH($B$3,Database!$B$7:$B$71,0))=1,CHAR(149)&amp;" "&amp;Database!$AY$5,"")</f>
        <v>• Heating/cooling load reduction</v>
      </c>
    </row>
    <row r="27" spans="2:6" hidden="1">
      <c r="B27" s="1"/>
      <c r="C27" s="1"/>
      <c r="D27" s="1" t="str">
        <f>IF(INDEX(Database!$R$7:$R$71,MATCH($B$3,Database!$B$7:$B$71,0))="Yes",CHAR(149)&amp;" "&amp;Database!$R$5,"")</f>
        <v/>
      </c>
      <c r="E27" s="1" t="str">
        <f>IF(INDEX(Database!$AC$7:$AC$71,MATCH($B$3,Database!$B$7:$B$71,0))="Yes",CHAR(149)&amp;" "&amp;Database!$AC$5,"")</f>
        <v/>
      </c>
      <c r="F27" s="1" t="str">
        <f>IF(INDEX(Database!$AZ$7:$AZ$71,MATCH($B$3,Database!$B$7:$B$71,0))=1,CHAR(149)&amp;" "&amp;Database!$AZ$5,"")</f>
        <v>• Energy consumption reduction</v>
      </c>
    </row>
    <row r="28" spans="2:6" hidden="1">
      <c r="B28" s="1"/>
      <c r="C28" s="1"/>
      <c r="D28" s="1"/>
      <c r="E28" s="1" t="str">
        <f>IF(INDEX(Database!$AD$7:$AD$71,MATCH($B$3,Database!$B$7:$B$71,0))="Yes",CHAR(149)&amp;" "&amp;Database!$AD$5,"")</f>
        <v/>
      </c>
      <c r="F28" s="1" t="str">
        <f>IF(INDEX(Database!$BA$7:$BA$71,MATCH($B$3,Database!$B$7:$B$71,0))=1,CHAR(149)&amp;" "&amp;Database!$BA$5,"")</f>
        <v>• Increased property value</v>
      </c>
    </row>
    <row r="29" spans="2:6" hidden="1">
      <c r="B29" s="1"/>
      <c r="C29" s="1"/>
      <c r="D29" s="1"/>
      <c r="E29" s="1" t="str">
        <f>IF(INDEX(Database!$AE$7:$AE$71,MATCH($B$3,Database!$B$7:$B$71,0))="Yes",CHAR(149)&amp;" "&amp;Database!$AE$5,"")</f>
        <v/>
      </c>
      <c r="F29" s="1" t="str">
        <f>IF(INDEX(Database!$BB$7:$BB$71,MATCH($B$3,Database!$B$7:$B$71,0))=1,CHAR(149)&amp;" "&amp;Database!$BB$5,"")</f>
        <v>• Indoor thermal comfort</v>
      </c>
    </row>
    <row r="30" spans="2:6" hidden="1">
      <c r="B30" s="1"/>
      <c r="C30" s="1"/>
      <c r="D30" s="1"/>
      <c r="E30" s="1" t="str">
        <f>IF(INDEX(Database!$AF$7:$AF$71,MATCH($B$3,Database!$B$7:$B$71,0))="Yes",CHAR(149)&amp;" "&amp;Database!$AF$5,"")</f>
        <v/>
      </c>
      <c r="F30" s="1" t="str">
        <f>IF(INDEX(Database!$BC$7:$BC$71,MATCH($B$3,Database!$B$7:$B$71,0))=1,CHAR(149)&amp;" "&amp;Database!$BC$5,"")</f>
        <v/>
      </c>
    </row>
    <row r="31" spans="2:6" hidden="1">
      <c r="B31" s="1"/>
      <c r="C31" s="1"/>
      <c r="D31" s="1"/>
      <c r="E31" s="1" t="str">
        <f>IF(INDEX(Database!$AG$7:$AG$71,MATCH($B$3,Database!$B$7:$B$71,0))="Yes",CHAR(149)&amp;" "&amp;Database!$AG$5,"")</f>
        <v/>
      </c>
      <c r="F31" s="1" t="str">
        <f>IF(INDEX(Database!$BD$7:$BD$71,MATCH($B$3,Database!$B$7:$B$71,0))=1,CHAR(149)&amp;" "&amp;Database!$BD$5,"")</f>
        <v/>
      </c>
    </row>
    <row r="32" spans="2:6" hidden="1">
      <c r="B32" s="1"/>
      <c r="C32" s="1"/>
      <c r="D32" s="1"/>
      <c r="E32" s="1"/>
      <c r="F32" s="1" t="str">
        <f>IF(INDEX(Database!$BE$7:$BE$71,MATCH($B$3,Database!$B$7:$B$71,0))=1,CHAR(149)&amp;" "&amp;Database!$BE$5,"")</f>
        <v/>
      </c>
    </row>
    <row r="33" spans="2:6" hidden="1">
      <c r="B33" s="1"/>
      <c r="C33" s="1"/>
      <c r="D33" s="1"/>
      <c r="E33" s="1"/>
      <c r="F33" s="1" t="str">
        <f>IF(INDEX(Database!$BF$7:$BF$71,MATCH($B$3,Database!$B$7:$B$71,0))=1,CHAR(149)&amp;" "&amp;Database!$BF$5,"")</f>
        <v/>
      </c>
    </row>
  </sheetData>
  <mergeCells count="6">
    <mergeCell ref="B9:B10"/>
    <mergeCell ref="C9:C10"/>
    <mergeCell ref="A1:C1"/>
    <mergeCell ref="C3:E3"/>
    <mergeCell ref="B5:B8"/>
    <mergeCell ref="C5:C8"/>
  </mergeCells>
  <hyperlinks>
    <hyperlink ref="A1" location="'Criteria Selection'!A1" display="&lt; BACK TO CRITERIA SELECTION" xr:uid="{B2810294-F070-431E-9D2E-D267A4B76A2C}"/>
  </hyperlinks>
  <pageMargins left="0.7" right="0.7" top="0.75" bottom="0.75" header="0.3" footer="0.3"/>
  <pageSetup paperSize="9" orientation="portrait"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1A7447-46CD-4CFE-A45E-6663C3604304}">
  <sheetPr codeName="Sheet30"/>
  <dimension ref="A1:G33"/>
  <sheetViews>
    <sheetView topLeftCell="D4" zoomScale="80" zoomScaleNormal="80" workbookViewId="0">
      <selection activeCell="G7" sqref="G7"/>
    </sheetView>
  </sheetViews>
  <sheetFormatPr defaultRowHeight="16.5"/>
  <cols>
    <col min="1" max="1" width="2.5" customWidth="1"/>
    <col min="2" max="2" width="12.625" customWidth="1"/>
    <col min="3" max="3" width="124.375" customWidth="1"/>
    <col min="4" max="4" width="13.375" customWidth="1"/>
    <col min="5" max="5" width="41.5" customWidth="1"/>
    <col min="6" max="6" width="11.5" customWidth="1"/>
    <col min="7" max="7" width="48.875" customWidth="1"/>
  </cols>
  <sheetData>
    <row r="1" spans="1:7" s="59" customFormat="1" ht="23.25" customHeight="1">
      <c r="A1" s="160" t="s">
        <v>338</v>
      </c>
      <c r="B1" s="160"/>
      <c r="C1" s="160"/>
    </row>
    <row r="2" spans="1:7" ht="8.25" customHeight="1"/>
    <row r="3" spans="1:7" ht="24.75" customHeight="1">
      <c r="B3" s="87" t="s">
        <v>187</v>
      </c>
      <c r="C3" s="161" t="str">
        <f>VLOOKUP(B3,Database!B7:C71,2,FALSE)</f>
        <v>Solar shading – self standing structures</v>
      </c>
      <c r="D3" s="161"/>
      <c r="E3" s="161"/>
      <c r="F3" s="88"/>
      <c r="G3" s="88"/>
    </row>
    <row r="4" spans="1:7" ht="113.25" customHeight="1">
      <c r="B4" s="66" t="s">
        <v>339</v>
      </c>
      <c r="C4" s="65" t="s">
        <v>487</v>
      </c>
      <c r="D4" s="112" t="s">
        <v>378</v>
      </c>
      <c r="E4" s="99" t="s">
        <v>488</v>
      </c>
      <c r="F4" s="95"/>
      <c r="G4" s="96"/>
    </row>
    <row r="5" spans="1:7" ht="80.25" customHeight="1">
      <c r="B5" s="162" t="s">
        <v>343</v>
      </c>
      <c r="C5" s="163" t="s">
        <v>489</v>
      </c>
      <c r="D5" s="108"/>
      <c r="E5" s="100"/>
      <c r="F5" s="97"/>
      <c r="G5" s="98"/>
    </row>
    <row r="6" spans="1:7" ht="79.5" customHeight="1">
      <c r="B6" s="162"/>
      <c r="C6" s="164"/>
      <c r="D6" s="66" t="s">
        <v>345</v>
      </c>
      <c r="E6" s="67" t="str">
        <f>B18&amp;" "&amp;B19&amp;CHAR(10)&amp;B20&amp;" "&amp;B21&amp;CHAR(10)&amp;B22&amp;" "&amp;B23</f>
        <v xml:space="preserve"> • Overheating
 </v>
      </c>
      <c r="F6" s="112" t="s">
        <v>381</v>
      </c>
      <c r="G6" s="147" t="str">
        <f>F18&amp;" "&amp;F19&amp;" "&amp;F20&amp;CHAR(10)&amp;F21&amp;" "&amp;F22&amp;" "&amp;F23&amp;CHAR(10)&amp;F24&amp;" "&amp;F25&amp;" "&amp;F26&amp;CHAR(10)&amp;F27&amp;" "&amp;F28&amp;" "&amp;F29&amp;CHAR(10)&amp;F30&amp;" "&amp;F31&amp;" "&amp;F32&amp;" "&amp;F33</f>
        <v>• Intercepting rainfall  
  • Urban heat island
• Streetscape improvement • Health and wellbeing  • Amenity space</v>
      </c>
    </row>
    <row r="7" spans="1:7" ht="48.75" customHeight="1">
      <c r="B7" s="162"/>
      <c r="C7" s="164"/>
      <c r="D7" s="66" t="s">
        <v>347</v>
      </c>
      <c r="E7" s="67" t="str">
        <f>C18&amp;CHAR(10)&amp;C19&amp;CHAR(10)&amp;C20</f>
        <v>• Buildings
• City Public Realm
• Open Spaces</v>
      </c>
      <c r="F7" s="108"/>
      <c r="G7" s="114"/>
    </row>
    <row r="8" spans="1:7" ht="73.5" customHeight="1">
      <c r="B8" s="162"/>
      <c r="C8" s="164"/>
      <c r="D8" s="66" t="s">
        <v>348</v>
      </c>
      <c r="E8" s="67" t="str">
        <f>D18&amp;"  "&amp;D19&amp;CHAR(10)&amp;D20&amp;" "&amp;D21&amp;CHAR(10)&amp;D22&amp;"  "&amp;D23&amp;CHAR(10)&amp;D24&amp;"  "&amp;D25&amp;CHAR(10)&amp;D26&amp;"  "&amp;D27</f>
        <v xml:space="preserve">  • Commercial or Institutional Building
 • City Gardens
• Churchyard  • TfL Street
• CoL Street  • Civic Space
• Publicly Accessible Private Land  • Open Spaces</v>
      </c>
      <c r="F8" s="66" t="s">
        <v>349</v>
      </c>
      <c r="G8" s="65" t="str">
        <f>E18&amp;" "&amp;E19&amp;" "&amp;E20&amp;CHAR(10)&amp;E21&amp;" "&amp;E22&amp;" "&amp;E23&amp;CHAR(10)&amp;E24&amp;" "&amp;E25&amp;" "&amp;E26&amp;CHAR(10)&amp;E27&amp;" "&amp;E28&amp;" "&amp;E29&amp;CHAR(10)&amp;E30&amp;" "&amp;E31</f>
        <v xml:space="preserve">  
  • Hard Landscaping
 • Shading and Outdoor Thermal Comfort • Street Furniture
 </v>
      </c>
    </row>
    <row r="9" spans="1:7" ht="117.75" customHeight="1">
      <c r="B9" s="162" t="s">
        <v>350</v>
      </c>
      <c r="C9" s="163" t="s">
        <v>490</v>
      </c>
      <c r="D9" s="66" t="s">
        <v>352</v>
      </c>
      <c r="E9" s="93" t="s">
        <v>491</v>
      </c>
      <c r="F9" s="94"/>
      <c r="G9" s="94"/>
    </row>
    <row r="10" spans="1:7" ht="129" customHeight="1">
      <c r="B10" s="162"/>
      <c r="C10" s="164"/>
      <c r="D10" s="66" t="s">
        <v>354</v>
      </c>
      <c r="E10" s="93" t="s">
        <v>492</v>
      </c>
      <c r="F10" s="94"/>
      <c r="G10" s="94"/>
    </row>
    <row r="11" spans="1:7" ht="15" customHeight="1"/>
    <row r="17" spans="2:6" hidden="1">
      <c r="B17" s="62" t="s">
        <v>44</v>
      </c>
      <c r="C17" s="62" t="s">
        <v>39</v>
      </c>
      <c r="D17" s="62" t="s">
        <v>40</v>
      </c>
      <c r="E17" s="62" t="s">
        <v>41</v>
      </c>
      <c r="F17" s="62" t="s">
        <v>45</v>
      </c>
    </row>
    <row r="18" spans="2:6" hidden="1">
      <c r="B18" s="1" t="str">
        <f>IF(INDEX(Database!$AK$7:$AK$71,MATCH($B$3,Database!$B$7:$B$71,0))="Yes",CHAR(149)&amp;" "&amp;Database!$AK$5,"")</f>
        <v/>
      </c>
      <c r="C18" s="1" t="str">
        <f>IF(INDEX(Database!$E$7:$E$71,MATCH($B$3,Database!$B$7:$B$71,0))="Yes",CHAR(149)&amp;" "&amp;Database!$E$5,"")</f>
        <v>• Buildings</v>
      </c>
      <c r="D18" s="1" t="str">
        <f>IF(INDEX(Database!$I$7:$I$71,MATCH($B$3,Database!$B$7:$B$71,0))="Yes",CHAR(149)&amp;" "&amp;Database!$I$5,"")</f>
        <v/>
      </c>
      <c r="E18" s="1" t="str">
        <f>IF(INDEX(Database!$T$7:$T$71,MATCH($B$3,Database!$B$7:$B$71,0))="Yes",CHAR(149)&amp;" "&amp;Database!$T$5,"")</f>
        <v/>
      </c>
      <c r="F18" s="1" t="str">
        <f>IF(INDEX(Database!$AQ$7:$AQ$71,MATCH($B$3,Database!$B$7:$B$71,0))=1,CHAR(149)&amp;" "&amp;Database!$AQ$5,"")</f>
        <v>• Intercepting rainfall</v>
      </c>
    </row>
    <row r="19" spans="2:6" hidden="1">
      <c r="B19" s="1" t="str">
        <f>IF(INDEX(Database!$AL$7:$AL$71,MATCH($B$3,Database!$B$7:$B$71,0))="Yes",CHAR(149)&amp;" "&amp;Database!$AL$5,"")</f>
        <v>• Overheating</v>
      </c>
      <c r="C19" s="1" t="str">
        <f>IF(INDEX(Database!$F$7:$F$71,MATCH($B$3,Database!$B$7:$B$71,0))="Yes",CHAR(149)&amp;" "&amp;Database!$F$5,"")</f>
        <v>• City Public Realm</v>
      </c>
      <c r="D19" s="1" t="str">
        <f>IF(INDEX(Database!$J$7:$J$71,MATCH($B$3,Database!$B$7:$B$71,0))="Yes",CHAR(149)&amp;" "&amp;Database!$J$5,"")</f>
        <v>• Commercial or Institutional Building</v>
      </c>
      <c r="E19" s="1" t="str">
        <f>IF(INDEX(Database!$U$7:$U$71,MATCH($B$3,Database!$B$7:$B$71,0))="Yes",CHAR(149)&amp;" "&amp;Database!$U$5,"")</f>
        <v/>
      </c>
      <c r="F19" s="1" t="str">
        <f>IF(INDEX(Database!$AR$7:$AR$71,MATCH($B$3,Database!$B$7:$B$71,0))=1,CHAR(149)&amp;" "&amp;Database!$AR$5,"")</f>
        <v/>
      </c>
    </row>
    <row r="20" spans="2:6" hidden="1">
      <c r="B20" s="1" t="str">
        <f>IF(INDEX(Database!$AM$7:$AM$71,MATCH($B$3,Database!$B$7:$B$71,0))="Yes",CHAR(149)&amp;" "&amp;Database!$AM$5,"")</f>
        <v/>
      </c>
      <c r="C20" s="1" t="str">
        <f>IF(INDEX(Database!$G$7:$G$71,MATCH($B$3,Database!$B$7:$B$71,0))="Yes",CHAR(149)&amp;" "&amp;Database!$G$5,"")</f>
        <v>• Open Spaces</v>
      </c>
      <c r="D20" s="1" t="str">
        <f>IF(INDEX(Database!$K$7:$K$71,MATCH($B$3,Database!$B$7:$B$71,0))="Yes",CHAR(149)&amp;" "&amp;Database!$K$5,"")</f>
        <v/>
      </c>
      <c r="E20" s="1" t="str">
        <f>IF(INDEX(Database!$V$7:$V$71,MATCH($B$3,Database!$B$7:$B$71,0))="Yes",CHAR(149)&amp;" "&amp;Database!$V$5,"")</f>
        <v/>
      </c>
      <c r="F20" s="1" t="str">
        <f>IF(INDEX(Database!$AS$7:$AS$71,MATCH($B$3,Database!$B$7:$B$71,0))=1,CHAR(149)&amp;" "&amp;Database!$AS$5,"")</f>
        <v/>
      </c>
    </row>
    <row r="21" spans="2:6" hidden="1">
      <c r="B21" s="1" t="str">
        <f>IF(INDEX(Database!$AN$7:$AN$71,MATCH($B$3,Database!$B$7:$B$71,0))="Yes",CHAR(149)&amp;" "&amp;Database!$AN$5,"")</f>
        <v/>
      </c>
      <c r="C21" s="1"/>
      <c r="D21" s="1" t="str">
        <f>IF(INDEX(Database!$L$7:$L$71,MATCH($B$3,Database!$B$7:$B$71,0))="Yes",CHAR(149)&amp;" "&amp;Database!$L$5,"")</f>
        <v>• City Gardens</v>
      </c>
      <c r="E21" s="1" t="str">
        <f>IF(INDEX(Database!$W$7:$W$71,MATCH($B$3,Database!$B$7:$B$71,0))="Yes",CHAR(149)&amp;" "&amp;Database!$W$5,"")</f>
        <v/>
      </c>
      <c r="F21" s="1" t="str">
        <f>IF(INDEX(Database!$AT$7:$AT$71,MATCH($B$3,Database!$B$7:$B$71,0))=1,CHAR(149)&amp;" "&amp;Database!$AT$5,"")</f>
        <v/>
      </c>
    </row>
    <row r="22" spans="2:6" hidden="1">
      <c r="B22" s="1" t="str">
        <f>IF(INDEX(Database!$AO$7:$AO$71,MATCH($B$3,Database!$B$7:$B$71,0))="Yes",CHAR(149)&amp;" "&amp;Database!$AO$5,"")</f>
        <v/>
      </c>
      <c r="C22" s="1"/>
      <c r="D22" s="1" t="str">
        <f>IF(INDEX(Database!$M$7:$M$71,MATCH($B$3,Database!$B$7:$B$71,0))="Yes",CHAR(149)&amp;" "&amp;Database!$M$5,"")</f>
        <v>• Churchyard</v>
      </c>
      <c r="E22" s="1" t="str">
        <f>IF(INDEX(Database!$X$7:$X$71,MATCH($B$3,Database!$B$7:$B$71,0))="Yes",CHAR(149)&amp;" "&amp;Database!$X$5,"")</f>
        <v/>
      </c>
      <c r="F22" s="1" t="str">
        <f>IF(INDEX(Database!$AU$7:$AU$71,MATCH($B$3,Database!$B$7:$B$71,0))=1,CHAR(149)&amp;" "&amp;Database!$AU$5,"")</f>
        <v/>
      </c>
    </row>
    <row r="23" spans="2:6" hidden="1">
      <c r="B23" s="1" t="str">
        <f>IF(INDEX(Database!$AP$7:$AP$71,MATCH($B$3,Database!$B$7:$B$71,0))="Yes",CHAR(149)&amp;" "&amp;Database!$AP$5,"")</f>
        <v/>
      </c>
      <c r="C23" s="1"/>
      <c r="D23" s="1" t="str">
        <f>IF(INDEX(Database!$N$7:$N$71,MATCH($B$3,Database!$B$7:$B$71,0))="Yes",CHAR(149)&amp;" "&amp;Database!$N$5,"")</f>
        <v>• TfL Street</v>
      </c>
      <c r="E23" s="1" t="str">
        <f>IF(INDEX(Database!$Y$7:$Y$71,MATCH($B$3,Database!$B$7:$B$71,0))="Yes",CHAR(149)&amp;" "&amp;Database!$Y$5,"")</f>
        <v>• Hard Landscaping</v>
      </c>
      <c r="F23" s="1" t="str">
        <f>IF(INDEX(Database!$AV$7:$AV$71,MATCH($B$3,Database!$B$7:$B$71,0))=1,CHAR(149)&amp;" "&amp;Database!$AV$5,"")</f>
        <v>• Urban heat island</v>
      </c>
    </row>
    <row r="24" spans="2:6" hidden="1">
      <c r="B24" s="1"/>
      <c r="C24" s="1"/>
      <c r="D24" s="1" t="str">
        <f>IF(INDEX(Database!$O$7:$O$71,MATCH($B$3,Database!$B$7:$B$71,0))="Yes",CHAR(149)&amp;" "&amp;Database!$O$5,"")</f>
        <v>• CoL Street</v>
      </c>
      <c r="E24" s="1" t="str">
        <f>IF(INDEX(Database!$Z$7:$Z$71,MATCH($B$3,Database!$B$7:$B$71,0))="Yes",CHAR(149)&amp;" "&amp;Database!$Z$5,"")</f>
        <v/>
      </c>
      <c r="F24" s="1" t="str">
        <f>IF(INDEX(Database!$AW$7:$AW$71,MATCH($B$3,Database!$B$7:$B$71,0))=1,CHAR(149)&amp;" "&amp;Database!$AW$5,"")</f>
        <v/>
      </c>
    </row>
    <row r="25" spans="2:6" hidden="1">
      <c r="B25" s="1"/>
      <c r="C25" s="1"/>
      <c r="D25" s="1" t="str">
        <f>IF(INDEX(Database!$P$7:$P$71,MATCH($B$3,Database!$B$7:$B$71,0))="Yes",CHAR(149)&amp;" "&amp;Database!$P$5,"")</f>
        <v>• Civic Space</v>
      </c>
      <c r="E25" s="1" t="str">
        <f>IF(INDEX(Database!$AA$7:$AA$71,MATCH($B$3,Database!$B$7:$B$71,0))="Yes",CHAR(149)&amp;" "&amp;Database!$AA$5,"")</f>
        <v>• Shading and Outdoor Thermal Comfort</v>
      </c>
      <c r="F25" s="1" t="str">
        <f>IF(INDEX(Database!$AX$7:$AX$71,MATCH($B$3,Database!$B$7:$B$71,0))=1,CHAR(149)&amp;" "&amp;Database!$AX$5,"")</f>
        <v/>
      </c>
    </row>
    <row r="26" spans="2:6" hidden="1">
      <c r="B26" s="1"/>
      <c r="C26" s="1"/>
      <c r="D26" s="1" t="str">
        <f>IF(INDEX(Database!$Q$7:$Q$71,MATCH($B$3,Database!$B$7:$B$71,0))="Yes",CHAR(149)&amp;" "&amp;Database!$Q$5,"")</f>
        <v>• Publicly Accessible Private Land</v>
      </c>
      <c r="E26" s="1" t="str">
        <f>IF(INDEX(Database!$AB$7:$AB$71,MATCH($B$3,Database!$B$7:$B$71,0))="Yes",CHAR(149)&amp;" "&amp;Database!$AB$5,"")</f>
        <v>• Street Furniture</v>
      </c>
      <c r="F26" s="1" t="str">
        <f>IF(INDEX(Database!$AY$7:$AY$71,MATCH($B$3,Database!$B$7:$B$71,0))=1,CHAR(149)&amp;" "&amp;Database!$AY$5,"")</f>
        <v/>
      </c>
    </row>
    <row r="27" spans="2:6" hidden="1">
      <c r="B27" s="1"/>
      <c r="C27" s="1"/>
      <c r="D27" s="1" t="str">
        <f>IF(INDEX(Database!$R$7:$R$71,MATCH($B$3,Database!$B$7:$B$71,0))="Yes",CHAR(149)&amp;" "&amp;Database!$R$5,"")</f>
        <v>• Open Spaces</v>
      </c>
      <c r="E27" s="1" t="str">
        <f>IF(INDEX(Database!$AC$7:$AC$71,MATCH($B$3,Database!$B$7:$B$71,0))="Yes",CHAR(149)&amp;" "&amp;Database!$AC$5,"")</f>
        <v/>
      </c>
      <c r="F27" s="1" t="str">
        <f>IF(INDEX(Database!$AZ$7:$AZ$71,MATCH($B$3,Database!$B$7:$B$71,0))=1,CHAR(149)&amp;" "&amp;Database!$AZ$5,"")</f>
        <v/>
      </c>
    </row>
    <row r="28" spans="2:6" hidden="1">
      <c r="B28" s="1"/>
      <c r="C28" s="1"/>
      <c r="D28" s="1"/>
      <c r="E28" s="1" t="str">
        <f>IF(INDEX(Database!$AD$7:$AD$71,MATCH($B$3,Database!$B$7:$B$71,0))="Yes",CHAR(149)&amp;" "&amp;Database!$AD$5,"")</f>
        <v/>
      </c>
      <c r="F28" s="1" t="str">
        <f>IF(INDEX(Database!$BA$7:$BA$71,MATCH($B$3,Database!$B$7:$B$71,0))=1,CHAR(149)&amp;" "&amp;Database!$BA$5,"")</f>
        <v/>
      </c>
    </row>
    <row r="29" spans="2:6" hidden="1">
      <c r="B29" s="1"/>
      <c r="C29" s="1"/>
      <c r="D29" s="1"/>
      <c r="E29" s="1" t="str">
        <f>IF(INDEX(Database!$AE$7:$AE$71,MATCH($B$3,Database!$B$7:$B$71,0))="Yes",CHAR(149)&amp;" "&amp;Database!$AE$5,"")</f>
        <v/>
      </c>
      <c r="F29" s="1" t="str">
        <f>IF(INDEX(Database!$BB$7:$BB$71,MATCH($B$3,Database!$B$7:$B$71,0))=1,CHAR(149)&amp;" "&amp;Database!$BB$5,"")</f>
        <v/>
      </c>
    </row>
    <row r="30" spans="2:6" hidden="1">
      <c r="B30" s="1"/>
      <c r="C30" s="1"/>
      <c r="D30" s="1"/>
      <c r="E30" s="1" t="str">
        <f>IF(INDEX(Database!$AF$7:$AF$71,MATCH($B$3,Database!$B$7:$B$71,0))="Yes",CHAR(149)&amp;" "&amp;Database!$AF$5,"")</f>
        <v/>
      </c>
      <c r="F30" s="1" t="str">
        <f>IF(INDEX(Database!$BC$7:$BC$71,MATCH($B$3,Database!$B$7:$B$71,0))=1,CHAR(149)&amp;" "&amp;Database!$BC$5,"")</f>
        <v>• Streetscape improvement</v>
      </c>
    </row>
    <row r="31" spans="2:6" hidden="1">
      <c r="B31" s="1"/>
      <c r="C31" s="1"/>
      <c r="D31" s="1"/>
      <c r="E31" s="1" t="str">
        <f>IF(INDEX(Database!$AG$7:$AG$71,MATCH($B$3,Database!$B$7:$B$71,0))="Yes",CHAR(149)&amp;" "&amp;Database!$AG$5,"")</f>
        <v/>
      </c>
      <c r="F31" s="1" t="str">
        <f>IF(INDEX(Database!$BD$7:$BD$71,MATCH($B$3,Database!$B$7:$B$71,0))=1,CHAR(149)&amp;" "&amp;Database!$BD$5,"")</f>
        <v>• Health and wellbeing</v>
      </c>
    </row>
    <row r="32" spans="2:6" hidden="1">
      <c r="B32" s="1"/>
      <c r="C32" s="1"/>
      <c r="D32" s="1"/>
      <c r="E32" s="1"/>
      <c r="F32" s="1" t="str">
        <f>IF(INDEX(Database!$BE$7:$BE$71,MATCH($B$3,Database!$B$7:$B$71,0))=1,CHAR(149)&amp;" "&amp;Database!$BE$5,"")</f>
        <v/>
      </c>
    </row>
    <row r="33" spans="2:6" hidden="1">
      <c r="B33" s="1"/>
      <c r="C33" s="1"/>
      <c r="D33" s="1"/>
      <c r="E33" s="1"/>
      <c r="F33" s="1" t="str">
        <f>IF(INDEX(Database!$BF$7:$BF$71,MATCH($B$3,Database!$B$7:$B$71,0))=1,CHAR(149)&amp;" "&amp;Database!$BF$5,"")</f>
        <v>• Amenity space</v>
      </c>
    </row>
  </sheetData>
  <mergeCells count="6">
    <mergeCell ref="B9:B10"/>
    <mergeCell ref="C9:C10"/>
    <mergeCell ref="A1:C1"/>
    <mergeCell ref="C3:E3"/>
    <mergeCell ref="B5:B8"/>
    <mergeCell ref="C5:C8"/>
  </mergeCells>
  <hyperlinks>
    <hyperlink ref="A1" location="'Criteria Selection'!A1" display="&lt; BACK TO CRITERIA SELECTION" xr:uid="{BD548A6B-066F-4BE2-BE35-44E334897DAD}"/>
  </hyperlinks>
  <pageMargins left="0.7" right="0.7" top="0.75" bottom="0.75" header="0.3" footer="0.3"/>
  <pageSetup paperSize="9" orientation="portrait"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E7B36E-D0D2-4A15-B87A-249B1D664502}">
  <sheetPr codeName="Sheet31"/>
  <dimension ref="A1:G33"/>
  <sheetViews>
    <sheetView topLeftCell="C1" zoomScale="80" zoomScaleNormal="80" workbookViewId="0">
      <selection activeCell="G6" sqref="G6:G7"/>
    </sheetView>
  </sheetViews>
  <sheetFormatPr defaultRowHeight="16.5"/>
  <cols>
    <col min="1" max="1" width="2.5" customWidth="1"/>
    <col min="2" max="2" width="12.625" customWidth="1"/>
    <col min="3" max="3" width="124.375" customWidth="1"/>
    <col min="4" max="4" width="13.375" customWidth="1"/>
    <col min="5" max="5" width="41.5" customWidth="1"/>
    <col min="6" max="6" width="11.5" customWidth="1"/>
    <col min="7" max="7" width="48.875" customWidth="1"/>
  </cols>
  <sheetData>
    <row r="1" spans="1:7" s="59" customFormat="1" ht="23.25" customHeight="1">
      <c r="A1" s="160" t="s">
        <v>338</v>
      </c>
      <c r="B1" s="160"/>
      <c r="C1" s="160"/>
    </row>
    <row r="2" spans="1:7" ht="8.25" customHeight="1"/>
    <row r="3" spans="1:7" ht="24.75" customHeight="1">
      <c r="B3" s="87" t="s">
        <v>190</v>
      </c>
      <c r="C3" s="161" t="str">
        <f>VLOOKUP(B3,Database!B7:C71,2,FALSE)</f>
        <v>Solar shading – naturalised</v>
      </c>
      <c r="D3" s="161"/>
      <c r="E3" s="161"/>
      <c r="F3" s="88"/>
      <c r="G3" s="88"/>
    </row>
    <row r="4" spans="1:7" ht="113.25" customHeight="1">
      <c r="B4" s="66" t="s">
        <v>339</v>
      </c>
      <c r="C4" s="65" t="s">
        <v>493</v>
      </c>
      <c r="D4" s="112" t="s">
        <v>398</v>
      </c>
      <c r="E4" s="117" t="s">
        <v>494</v>
      </c>
      <c r="F4" s="95"/>
      <c r="G4" s="96"/>
    </row>
    <row r="5" spans="1:7" ht="80.25" customHeight="1">
      <c r="B5" s="162" t="s">
        <v>343</v>
      </c>
      <c r="C5" s="163" t="s">
        <v>495</v>
      </c>
      <c r="D5" s="108"/>
      <c r="E5" s="118"/>
      <c r="F5" s="97"/>
      <c r="G5" s="98"/>
    </row>
    <row r="6" spans="1:7" ht="82.5" customHeight="1">
      <c r="B6" s="162"/>
      <c r="C6" s="164"/>
      <c r="D6" s="66" t="s">
        <v>345</v>
      </c>
      <c r="E6" s="67" t="str">
        <f>B18&amp;" "&amp;B19&amp;CHAR(10)&amp;B20&amp;" "&amp;B21&amp;CHAR(10)&amp;B22&amp;" "&amp;B23</f>
        <v xml:space="preserve"> • Overheating
 </v>
      </c>
      <c r="F6" s="112" t="s">
        <v>381</v>
      </c>
      <c r="G6" s="147" t="str">
        <f>F18&amp;" "&amp;F19&amp;" "&amp;F20&amp;CHAR(10)&amp;F21&amp;" "&amp;F22&amp;" "&amp;F23&amp;CHAR(10)&amp;F24&amp;" "&amp;F25&amp;" "&amp;F26&amp;CHAR(10)&amp;F27&amp;" "&amp;F28&amp;" "&amp;F29&amp;CHAR(10)&amp;F30&amp;" "&amp;F31&amp;" "&amp;F32&amp;" "&amp;F33</f>
        <v>• Intercepting rainfall  
• Air quality improvement • Enhancing biodiversity • Urban heat island
• Streetscape improvement • Health and wellbeing  • Amenity space</v>
      </c>
    </row>
    <row r="7" spans="1:7" ht="48.75" customHeight="1">
      <c r="B7" s="162"/>
      <c r="C7" s="164"/>
      <c r="D7" s="66" t="s">
        <v>347</v>
      </c>
      <c r="E7" s="67" t="str">
        <f>C18&amp;CHAR(10)&amp;C19&amp;CHAR(10)&amp;C20</f>
        <v xml:space="preserve">
• City Public Realm
• Open Spaces</v>
      </c>
      <c r="F7" s="108"/>
      <c r="G7" s="114"/>
    </row>
    <row r="8" spans="1:7" ht="73.5" customHeight="1">
      <c r="B8" s="162"/>
      <c r="C8" s="164"/>
      <c r="D8" s="66" t="s">
        <v>348</v>
      </c>
      <c r="E8" s="67" t="str">
        <f>D18&amp;"  "&amp;D19&amp;CHAR(10)&amp;D20&amp;" "&amp;D21&amp;CHAR(10)&amp;D22&amp;"  "&amp;D23&amp;CHAR(10)&amp;D24&amp;"  "&amp;D25&amp;CHAR(10)&amp;D26&amp;"  "&amp;D27</f>
        <v xml:space="preserve">  
 • City Gardens
• Churchyard  • TfL Street
• CoL Street  • Civic Space
• Publicly Accessible Private Land  • Open Spaces</v>
      </c>
      <c r="F8" s="66" t="s">
        <v>349</v>
      </c>
      <c r="G8" s="65" t="str">
        <f>E18&amp;" "&amp;E19&amp;" "&amp;E20&amp;CHAR(10)&amp;E21&amp;" "&amp;E22&amp;" "&amp;E23&amp;CHAR(10)&amp;E24&amp;" "&amp;E25&amp;" "&amp;E26&amp;CHAR(10)&amp;E27&amp;" "&amp;E28&amp;" "&amp;E29&amp;CHAR(10)&amp;E30&amp;" "&amp;E31</f>
        <v xml:space="preserve">  
• Soft Landscaping • Shading and Outdoor Thermal Comfort • Street Furniture
  • Habitat
 </v>
      </c>
    </row>
    <row r="9" spans="1:7" ht="117.75" customHeight="1">
      <c r="B9" s="162" t="s">
        <v>350</v>
      </c>
      <c r="C9" s="163" t="s">
        <v>496</v>
      </c>
      <c r="D9" s="66" t="s">
        <v>352</v>
      </c>
      <c r="E9" s="144" t="s">
        <v>497</v>
      </c>
      <c r="F9" s="125"/>
      <c r="G9" s="153"/>
    </row>
    <row r="10" spans="1:7" ht="129" customHeight="1">
      <c r="B10" s="162"/>
      <c r="C10" s="164"/>
      <c r="D10" s="66" t="s">
        <v>354</v>
      </c>
      <c r="E10" s="122" t="s">
        <v>498</v>
      </c>
      <c r="F10" s="138"/>
      <c r="G10" s="137"/>
    </row>
    <row r="11" spans="1:7" ht="15" customHeight="1"/>
    <row r="17" spans="2:6" hidden="1">
      <c r="B17" s="62" t="s">
        <v>44</v>
      </c>
      <c r="C17" s="62" t="s">
        <v>39</v>
      </c>
      <c r="D17" s="62" t="s">
        <v>40</v>
      </c>
      <c r="E17" s="62" t="s">
        <v>41</v>
      </c>
      <c r="F17" s="62" t="s">
        <v>45</v>
      </c>
    </row>
    <row r="18" spans="2:6" hidden="1">
      <c r="B18" s="1" t="str">
        <f>IF(INDEX(Database!$AK$7:$AK$71,MATCH($B$3,Database!$B$7:$B$71,0))="Yes",CHAR(149)&amp;" "&amp;Database!$AK$5,"")</f>
        <v/>
      </c>
      <c r="C18" s="1" t="str">
        <f>IF(INDEX(Database!$E$7:$E$71,MATCH($B$3,Database!$B$7:$B$71,0))="Yes",CHAR(149)&amp;" "&amp;Database!$E$5,"")</f>
        <v/>
      </c>
      <c r="D18" s="1" t="str">
        <f>IF(INDEX(Database!$I$7:$I$71,MATCH($B$3,Database!$B$7:$B$71,0))="Yes",CHAR(149)&amp;" "&amp;Database!$I$5,"")</f>
        <v/>
      </c>
      <c r="E18" s="1" t="str">
        <f>IF(INDEX(Database!$T$7:$T$71,MATCH($B$3,Database!$B$7:$B$71,0))="Yes",CHAR(149)&amp;" "&amp;Database!$T$5,"")</f>
        <v/>
      </c>
      <c r="F18" s="1" t="str">
        <f>IF(INDEX(Database!$AQ$7:$AQ$71,MATCH($B$3,Database!$B$7:$B$71,0))=1,CHAR(149)&amp;" "&amp;Database!$AQ$5,"")</f>
        <v>• Intercepting rainfall</v>
      </c>
    </row>
    <row r="19" spans="2:6" hidden="1">
      <c r="B19" s="1" t="str">
        <f>IF(INDEX(Database!$AL$7:$AL$71,MATCH($B$3,Database!$B$7:$B$71,0))="Yes",CHAR(149)&amp;" "&amp;Database!$AL$5,"")</f>
        <v>• Overheating</v>
      </c>
      <c r="C19" s="1" t="str">
        <f>IF(INDEX(Database!$F$7:$F$71,MATCH($B$3,Database!$B$7:$B$71,0))="Yes",CHAR(149)&amp;" "&amp;Database!$F$5,"")</f>
        <v>• City Public Realm</v>
      </c>
      <c r="D19" s="1" t="str">
        <f>IF(INDEX(Database!$J$7:$J$71,MATCH($B$3,Database!$B$7:$B$71,0))="Yes",CHAR(149)&amp;" "&amp;Database!$J$5,"")</f>
        <v/>
      </c>
      <c r="E19" s="1" t="str">
        <f>IF(INDEX(Database!$U$7:$U$71,MATCH($B$3,Database!$B$7:$B$71,0))="Yes",CHAR(149)&amp;" "&amp;Database!$U$5,"")</f>
        <v/>
      </c>
      <c r="F19" s="1" t="str">
        <f>IF(INDEX(Database!$AR$7:$AR$71,MATCH($B$3,Database!$B$7:$B$71,0))=1,CHAR(149)&amp;" "&amp;Database!$AR$5,"")</f>
        <v/>
      </c>
    </row>
    <row r="20" spans="2:6" hidden="1">
      <c r="B20" s="1" t="str">
        <f>IF(INDEX(Database!$AM$7:$AM$71,MATCH($B$3,Database!$B$7:$B$71,0))="Yes",CHAR(149)&amp;" "&amp;Database!$AM$5,"")</f>
        <v/>
      </c>
      <c r="C20" s="1" t="str">
        <f>IF(INDEX(Database!$G$7:$G$71,MATCH($B$3,Database!$B$7:$B$71,0))="Yes",CHAR(149)&amp;" "&amp;Database!$G$5,"")</f>
        <v>• Open Spaces</v>
      </c>
      <c r="D20" s="1" t="str">
        <f>IF(INDEX(Database!$K$7:$K$71,MATCH($B$3,Database!$B$7:$B$71,0))="Yes",CHAR(149)&amp;" "&amp;Database!$K$5,"")</f>
        <v/>
      </c>
      <c r="E20" s="1" t="str">
        <f>IF(INDEX(Database!$V$7:$V$71,MATCH($B$3,Database!$B$7:$B$71,0))="Yes",CHAR(149)&amp;" "&amp;Database!$V$5,"")</f>
        <v/>
      </c>
      <c r="F20" s="1" t="str">
        <f>IF(INDEX(Database!$AS$7:$AS$71,MATCH($B$3,Database!$B$7:$B$71,0))=1,CHAR(149)&amp;" "&amp;Database!$AS$5,"")</f>
        <v/>
      </c>
    </row>
    <row r="21" spans="2:6" hidden="1">
      <c r="B21" s="1" t="str">
        <f>IF(INDEX(Database!$AN$7:$AN$71,MATCH($B$3,Database!$B$7:$B$71,0))="Yes",CHAR(149)&amp;" "&amp;Database!$AN$5,"")</f>
        <v/>
      </c>
      <c r="C21" s="1"/>
      <c r="D21" s="1" t="str">
        <f>IF(INDEX(Database!$L$7:$L$71,MATCH($B$3,Database!$B$7:$B$71,0))="Yes",CHAR(149)&amp;" "&amp;Database!$L$5,"")</f>
        <v>• City Gardens</v>
      </c>
      <c r="E21" s="1" t="str">
        <f>IF(INDEX(Database!$W$7:$W$71,MATCH($B$3,Database!$B$7:$B$71,0))="Yes",CHAR(149)&amp;" "&amp;Database!$W$5,"")</f>
        <v/>
      </c>
      <c r="F21" s="1" t="str">
        <f>IF(INDEX(Database!$AT$7:$AT$71,MATCH($B$3,Database!$B$7:$B$71,0))=1,CHAR(149)&amp;" "&amp;Database!$AT$5,"")</f>
        <v>• Air quality improvement</v>
      </c>
    </row>
    <row r="22" spans="2:6" hidden="1">
      <c r="B22" s="1" t="str">
        <f>IF(INDEX(Database!$AO$7:$AO$71,MATCH($B$3,Database!$B$7:$B$71,0))="Yes",CHAR(149)&amp;" "&amp;Database!$AO$5,"")</f>
        <v/>
      </c>
      <c r="C22" s="1"/>
      <c r="D22" s="1" t="str">
        <f>IF(INDEX(Database!$M$7:$M$71,MATCH($B$3,Database!$B$7:$B$71,0))="Yes",CHAR(149)&amp;" "&amp;Database!$M$5,"")</f>
        <v>• Churchyard</v>
      </c>
      <c r="E22" s="1" t="str">
        <f>IF(INDEX(Database!$X$7:$X$71,MATCH($B$3,Database!$B$7:$B$71,0))="Yes",CHAR(149)&amp;" "&amp;Database!$X$5,"")</f>
        <v/>
      </c>
      <c r="F22" s="1" t="str">
        <f>IF(INDEX(Database!$AU$7:$AU$71,MATCH($B$3,Database!$B$7:$B$71,0))=1,CHAR(149)&amp;" "&amp;Database!$AU$5,"")</f>
        <v>• Enhancing biodiversity</v>
      </c>
    </row>
    <row r="23" spans="2:6" hidden="1">
      <c r="B23" s="1" t="str">
        <f>IF(INDEX(Database!$AP$7:$AP$71,MATCH($B$3,Database!$B$7:$B$71,0))="Yes",CHAR(149)&amp;" "&amp;Database!$AP$5,"")</f>
        <v/>
      </c>
      <c r="C23" s="1"/>
      <c r="D23" s="1" t="str">
        <f>IF(INDEX(Database!$N$7:$N$71,MATCH($B$3,Database!$B$7:$B$71,0))="Yes",CHAR(149)&amp;" "&amp;Database!$N$5,"")</f>
        <v>• TfL Street</v>
      </c>
      <c r="E23" s="1" t="str">
        <f>IF(INDEX(Database!$Y$7:$Y$71,MATCH($B$3,Database!$B$7:$B$71,0))="Yes",CHAR(149)&amp;" "&amp;Database!$Y$5,"")</f>
        <v/>
      </c>
      <c r="F23" s="1" t="str">
        <f>IF(INDEX(Database!$AV$7:$AV$71,MATCH($B$3,Database!$B$7:$B$71,0))=1,CHAR(149)&amp;" "&amp;Database!$AV$5,"")</f>
        <v>• Urban heat island</v>
      </c>
    </row>
    <row r="24" spans="2:6" hidden="1">
      <c r="B24" s="1"/>
      <c r="C24" s="1"/>
      <c r="D24" s="1" t="str">
        <f>IF(INDEX(Database!$O$7:$O$71,MATCH($B$3,Database!$B$7:$B$71,0))="Yes",CHAR(149)&amp;" "&amp;Database!$O$5,"")</f>
        <v>• CoL Street</v>
      </c>
      <c r="E24" s="1" t="str">
        <f>IF(INDEX(Database!$Z$7:$Z$71,MATCH($B$3,Database!$B$7:$B$71,0))="Yes",CHAR(149)&amp;" "&amp;Database!$Z$5,"")</f>
        <v>• Soft Landscaping</v>
      </c>
      <c r="F24" s="1" t="str">
        <f>IF(INDEX(Database!$AW$7:$AW$71,MATCH($B$3,Database!$B$7:$B$71,0))=1,CHAR(149)&amp;" "&amp;Database!$AW$5,"")</f>
        <v/>
      </c>
    </row>
    <row r="25" spans="2:6" hidden="1">
      <c r="B25" s="1"/>
      <c r="C25" s="1"/>
      <c r="D25" s="1" t="str">
        <f>IF(INDEX(Database!$P$7:$P$71,MATCH($B$3,Database!$B$7:$B$71,0))="Yes",CHAR(149)&amp;" "&amp;Database!$P$5,"")</f>
        <v>• Civic Space</v>
      </c>
      <c r="E25" s="1" t="str">
        <f>IF(INDEX(Database!$AA$7:$AA$71,MATCH($B$3,Database!$B$7:$B$71,0))="Yes",CHAR(149)&amp;" "&amp;Database!$AA$5,"")</f>
        <v>• Shading and Outdoor Thermal Comfort</v>
      </c>
      <c r="F25" s="1" t="str">
        <f>IF(INDEX(Database!$AX$7:$AX$71,MATCH($B$3,Database!$B$7:$B$71,0))=1,CHAR(149)&amp;" "&amp;Database!$AX$5,"")</f>
        <v/>
      </c>
    </row>
    <row r="26" spans="2:6" hidden="1">
      <c r="B26" s="1"/>
      <c r="C26" s="1"/>
      <c r="D26" s="1" t="str">
        <f>IF(INDEX(Database!$Q$7:$Q$71,MATCH($B$3,Database!$B$7:$B$71,0))="Yes",CHAR(149)&amp;" "&amp;Database!$Q$5,"")</f>
        <v>• Publicly Accessible Private Land</v>
      </c>
      <c r="E26" s="1" t="str">
        <f>IF(INDEX(Database!$AB$7:$AB$71,MATCH($B$3,Database!$B$7:$B$71,0))="Yes",CHAR(149)&amp;" "&amp;Database!$AB$5,"")</f>
        <v>• Street Furniture</v>
      </c>
      <c r="F26" s="1" t="str">
        <f>IF(INDEX(Database!$AY$7:$AY$71,MATCH($B$3,Database!$B$7:$B$71,0))=1,CHAR(149)&amp;" "&amp;Database!$AY$5,"")</f>
        <v/>
      </c>
    </row>
    <row r="27" spans="2:6" hidden="1">
      <c r="B27" s="1"/>
      <c r="C27" s="1"/>
      <c r="D27" s="1" t="str">
        <f>IF(INDEX(Database!$R$7:$R$71,MATCH($B$3,Database!$B$7:$B$71,0))="Yes",CHAR(149)&amp;" "&amp;Database!$R$5,"")</f>
        <v>• Open Spaces</v>
      </c>
      <c r="E27" s="1" t="str">
        <f>IF(INDEX(Database!$AC$7:$AC$71,MATCH($B$3,Database!$B$7:$B$71,0))="Yes",CHAR(149)&amp;" "&amp;Database!$AC$5,"")</f>
        <v/>
      </c>
      <c r="F27" s="1" t="str">
        <f>IF(INDEX(Database!$AZ$7:$AZ$71,MATCH($B$3,Database!$B$7:$B$71,0))=1,CHAR(149)&amp;" "&amp;Database!$AZ$5,"")</f>
        <v/>
      </c>
    </row>
    <row r="28" spans="2:6" hidden="1">
      <c r="B28" s="1"/>
      <c r="C28" s="1"/>
      <c r="D28" s="1"/>
      <c r="E28" s="1" t="str">
        <f>IF(INDEX(Database!$AD$7:$AD$71,MATCH($B$3,Database!$B$7:$B$71,0))="Yes",CHAR(149)&amp;" "&amp;Database!$AD$5,"")</f>
        <v/>
      </c>
      <c r="F28" s="1" t="str">
        <f>IF(INDEX(Database!$BA$7:$BA$71,MATCH($B$3,Database!$B$7:$B$71,0))=1,CHAR(149)&amp;" "&amp;Database!$BA$5,"")</f>
        <v/>
      </c>
    </row>
    <row r="29" spans="2:6" hidden="1">
      <c r="B29" s="1"/>
      <c r="C29" s="1"/>
      <c r="D29" s="1"/>
      <c r="E29" s="1" t="str">
        <f>IF(INDEX(Database!$AE$7:$AE$71,MATCH($B$3,Database!$B$7:$B$71,0))="Yes",CHAR(149)&amp;" "&amp;Database!$AE$5,"")</f>
        <v>• Habitat</v>
      </c>
      <c r="F29" s="1" t="str">
        <f>IF(INDEX(Database!$BB$7:$BB$71,MATCH($B$3,Database!$B$7:$B$71,0))=1,CHAR(149)&amp;" "&amp;Database!$BB$5,"")</f>
        <v/>
      </c>
    </row>
    <row r="30" spans="2:6" hidden="1">
      <c r="B30" s="1"/>
      <c r="C30" s="1"/>
      <c r="D30" s="1"/>
      <c r="E30" s="1" t="str">
        <f>IF(INDEX(Database!$AF$7:$AF$71,MATCH($B$3,Database!$B$7:$B$71,0))="Yes",CHAR(149)&amp;" "&amp;Database!$AF$5,"")</f>
        <v/>
      </c>
      <c r="F30" s="1" t="str">
        <f>IF(INDEX(Database!$BC$7:$BC$71,MATCH($B$3,Database!$B$7:$B$71,0))=1,CHAR(149)&amp;" "&amp;Database!$BC$5,"")</f>
        <v>• Streetscape improvement</v>
      </c>
    </row>
    <row r="31" spans="2:6" hidden="1">
      <c r="B31" s="1"/>
      <c r="C31" s="1"/>
      <c r="D31" s="1"/>
      <c r="E31" s="1" t="str">
        <f>IF(INDEX(Database!$AG$7:$AG$71,MATCH($B$3,Database!$B$7:$B$71,0))="Yes",CHAR(149)&amp;" "&amp;Database!$AG$5,"")</f>
        <v/>
      </c>
      <c r="F31" s="1" t="str">
        <f>IF(INDEX(Database!$BD$7:$BD$71,MATCH($B$3,Database!$B$7:$B$71,0))=1,CHAR(149)&amp;" "&amp;Database!$BD$5,"")</f>
        <v>• Health and wellbeing</v>
      </c>
    </row>
    <row r="32" spans="2:6" hidden="1">
      <c r="B32" s="1"/>
      <c r="C32" s="1"/>
      <c r="D32" s="1"/>
      <c r="E32" s="1"/>
      <c r="F32" s="1" t="str">
        <f>IF(INDEX(Database!$BE$7:$BE$71,MATCH($B$3,Database!$B$7:$B$71,0))=1,CHAR(149)&amp;" "&amp;Database!$BE$5,"")</f>
        <v/>
      </c>
    </row>
    <row r="33" spans="2:6" hidden="1">
      <c r="B33" s="1"/>
      <c r="C33" s="1"/>
      <c r="D33" s="1"/>
      <c r="E33" s="1"/>
      <c r="F33" s="1" t="str">
        <f>IF(INDEX(Database!$BF$7:$BF$71,MATCH($B$3,Database!$B$7:$B$71,0))=1,CHAR(149)&amp;" "&amp;Database!$BF$5,"")</f>
        <v>• Amenity space</v>
      </c>
    </row>
  </sheetData>
  <mergeCells count="6">
    <mergeCell ref="B9:B10"/>
    <mergeCell ref="C9:C10"/>
    <mergeCell ref="A1:C1"/>
    <mergeCell ref="C3:E3"/>
    <mergeCell ref="B5:B8"/>
    <mergeCell ref="C5:C8"/>
  </mergeCells>
  <hyperlinks>
    <hyperlink ref="A1" location="'Criteria Selection'!A1" display="&lt; BACK TO CRITERIA SELECTION" xr:uid="{38925FC1-F9FC-4A0C-8CF8-9F697B21C8C9}"/>
  </hyperlinks>
  <pageMargins left="0.7" right="0.7" top="0.75" bottom="0.75" header="0.3" footer="0.3"/>
  <pageSetup paperSize="9" orientation="portrait"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F0DCA6-D8AF-4108-87E5-5A38D3445516}">
  <sheetPr codeName="Sheet32"/>
  <dimension ref="A1:G33"/>
  <sheetViews>
    <sheetView topLeftCell="C3" zoomScale="80" zoomScaleNormal="80" workbookViewId="0">
      <selection activeCell="G6" sqref="G6:G7"/>
    </sheetView>
  </sheetViews>
  <sheetFormatPr defaultRowHeight="16.5"/>
  <cols>
    <col min="1" max="1" width="2.5" customWidth="1"/>
    <col min="2" max="2" width="12.625" customWidth="1"/>
    <col min="3" max="3" width="124.375" customWidth="1"/>
    <col min="4" max="4" width="13.375" customWidth="1"/>
    <col min="5" max="5" width="41.5" customWidth="1"/>
    <col min="6" max="6" width="11.5" customWidth="1"/>
    <col min="7" max="7" width="48.875" customWidth="1"/>
  </cols>
  <sheetData>
    <row r="1" spans="1:7" s="59" customFormat="1" ht="23.25" customHeight="1">
      <c r="A1" s="160" t="s">
        <v>338</v>
      </c>
      <c r="B1" s="160"/>
      <c r="C1" s="160"/>
    </row>
    <row r="2" spans="1:7" ht="8.25" customHeight="1"/>
    <row r="3" spans="1:7" ht="24.75" customHeight="1">
      <c r="B3" s="87" t="s">
        <v>193</v>
      </c>
      <c r="C3" s="161" t="str">
        <f>VLOOKUP(B3,Database!B7:C71,2,FALSE)</f>
        <v>Air tightness (infiltration)</v>
      </c>
      <c r="D3" s="161"/>
      <c r="E3" s="161"/>
      <c r="F3" s="88"/>
      <c r="G3" s="88"/>
    </row>
    <row r="4" spans="1:7" ht="113.25" customHeight="1">
      <c r="B4" s="66" t="s">
        <v>339</v>
      </c>
      <c r="C4" s="65" t="s">
        <v>499</v>
      </c>
      <c r="D4" s="112" t="s">
        <v>378</v>
      </c>
      <c r="E4" s="117" t="s">
        <v>500</v>
      </c>
      <c r="F4" s="95"/>
      <c r="G4" s="96"/>
    </row>
    <row r="5" spans="1:7" ht="80.25" customHeight="1">
      <c r="B5" s="162" t="s">
        <v>343</v>
      </c>
      <c r="C5" s="163" t="s">
        <v>501</v>
      </c>
      <c r="D5" s="108"/>
      <c r="E5" s="118"/>
      <c r="F5" s="97"/>
      <c r="G5" s="98"/>
    </row>
    <row r="6" spans="1:7" ht="67.5" customHeight="1">
      <c r="B6" s="162"/>
      <c r="C6" s="164"/>
      <c r="D6" s="66" t="s">
        <v>345</v>
      </c>
      <c r="E6" s="67" t="str">
        <f>B18&amp;" "&amp;B19&amp;CHAR(10)&amp;B20&amp;" "&amp;B21&amp;CHAR(10)&amp;B22&amp;" "&amp;B23</f>
        <v xml:space="preserve"> • Overheating
 </v>
      </c>
      <c r="F6" s="112" t="s">
        <v>381</v>
      </c>
      <c r="G6" s="147" t="str">
        <f>F18&amp;" "&amp;F19&amp;" "&amp;F20&amp;CHAR(10)&amp;F21&amp;" "&amp;F22&amp;" "&amp;F23&amp;CHAR(10)&amp;F24&amp;" "&amp;F25&amp;" "&amp;F26&amp;CHAR(10)&amp;F27&amp;" "&amp;F28&amp;" "&amp;F29&amp;CHAR(10)&amp;F30&amp;" "&amp;F31&amp;" "&amp;F32&amp;" "&amp;F33</f>
        <v xml:space="preserve">  
• Air quality improvement  • Urban heat island
• Carbon reduction • Economic savings • Heating/cooling load reduction
• Energy consumption reduction • Increased property value • Indoor thermal comfort
   </v>
      </c>
    </row>
    <row r="7" spans="1:7" ht="48.75" customHeight="1">
      <c r="B7" s="162"/>
      <c r="C7" s="164"/>
      <c r="D7" s="66" t="s">
        <v>347</v>
      </c>
      <c r="E7" s="67" t="str">
        <f>C18&amp;CHAR(10)&amp;C19&amp;CHAR(10)&amp;C20</f>
        <v xml:space="preserve">• Buildings
</v>
      </c>
      <c r="F7" s="108"/>
      <c r="G7" s="114"/>
    </row>
    <row r="8" spans="1:7" ht="73.5" customHeight="1">
      <c r="B8" s="162"/>
      <c r="C8" s="164"/>
      <c r="D8" s="66" t="s">
        <v>348</v>
      </c>
      <c r="E8" s="67" t="str">
        <f>D18&amp;"  "&amp;D19&amp;CHAR(10)&amp;D20&amp;" "&amp;D21&amp;CHAR(10)&amp;D22&amp;"  "&amp;D23&amp;CHAR(10)&amp;D24&amp;"  "&amp;D25&amp;CHAR(10)&amp;D26&amp;"  "&amp;D27</f>
        <v xml:space="preserve">• Residential Building  • Commercial or Institutional Building
• Heritage Building 
  </v>
      </c>
      <c r="F8" s="66" t="s">
        <v>349</v>
      </c>
      <c r="G8" s="65" t="str">
        <f>E18&amp;" "&amp;E19&amp;" "&amp;E20&amp;CHAR(10)&amp;E21&amp;" "&amp;E22&amp;" "&amp;E23&amp;CHAR(10)&amp;E24&amp;" "&amp;E25&amp;" "&amp;E26&amp;CHAR(10)&amp;E27&amp;" "&amp;E28&amp;" "&amp;E29&amp;CHAR(10)&amp;E30&amp;" "&amp;E31</f>
        <v xml:space="preserve"> • Envelope • Energy, Heating and Cooling
 </v>
      </c>
    </row>
    <row r="9" spans="1:7" ht="117.75" customHeight="1">
      <c r="B9" s="162" t="s">
        <v>350</v>
      </c>
      <c r="C9" s="163" t="s">
        <v>502</v>
      </c>
      <c r="D9" s="66" t="s">
        <v>352</v>
      </c>
      <c r="E9" s="144" t="s">
        <v>503</v>
      </c>
      <c r="F9" s="154"/>
      <c r="G9" s="126"/>
    </row>
    <row r="10" spans="1:7" ht="129" customHeight="1">
      <c r="B10" s="162"/>
      <c r="C10" s="164"/>
      <c r="D10" s="66" t="s">
        <v>354</v>
      </c>
      <c r="E10" s="144" t="s">
        <v>504</v>
      </c>
      <c r="F10" s="138"/>
      <c r="G10" s="137"/>
    </row>
    <row r="11" spans="1:7" ht="15" customHeight="1"/>
    <row r="17" spans="2:6" hidden="1">
      <c r="B17" s="62" t="s">
        <v>44</v>
      </c>
      <c r="C17" s="62" t="s">
        <v>39</v>
      </c>
      <c r="D17" s="62" t="s">
        <v>40</v>
      </c>
      <c r="E17" s="62" t="s">
        <v>41</v>
      </c>
      <c r="F17" s="62" t="s">
        <v>45</v>
      </c>
    </row>
    <row r="18" spans="2:6" hidden="1">
      <c r="B18" s="1" t="str">
        <f>IF(INDEX(Database!$AK$7:$AK$71,MATCH($B$3,Database!$B$7:$B$71,0))="Yes",CHAR(149)&amp;" "&amp;Database!$AK$5,"")</f>
        <v/>
      </c>
      <c r="C18" s="1" t="str">
        <f>IF(INDEX(Database!$E$7:$E$71,MATCH($B$3,Database!$B$7:$B$71,0))="Yes",CHAR(149)&amp;" "&amp;Database!$E$5,"")</f>
        <v>• Buildings</v>
      </c>
      <c r="D18" s="1" t="str">
        <f>IF(INDEX(Database!$I$7:$I$71,MATCH($B$3,Database!$B$7:$B$71,0))="Yes",CHAR(149)&amp;" "&amp;Database!$I$5,"")</f>
        <v>• Residential Building</v>
      </c>
      <c r="E18" s="1" t="str">
        <f>IF(INDEX(Database!$T$7:$T$71,MATCH($B$3,Database!$B$7:$B$71,0))="Yes",CHAR(149)&amp;" "&amp;Database!$T$5,"")</f>
        <v/>
      </c>
      <c r="F18" s="1" t="str">
        <f>IF(INDEX(Database!$AQ$7:$AQ$71,MATCH($B$3,Database!$B$7:$B$71,0))=1,CHAR(149)&amp;" "&amp;Database!$AQ$5,"")</f>
        <v/>
      </c>
    </row>
    <row r="19" spans="2:6" hidden="1">
      <c r="B19" s="1" t="str">
        <f>IF(INDEX(Database!$AL$7:$AL$71,MATCH($B$3,Database!$B$7:$B$71,0))="Yes",CHAR(149)&amp;" "&amp;Database!$AL$5,"")</f>
        <v>• Overheating</v>
      </c>
      <c r="C19" s="1" t="str">
        <f>IF(INDEX(Database!$F$7:$F$71,MATCH($B$3,Database!$B$7:$B$71,0))="Yes",CHAR(149)&amp;" "&amp;Database!$F$5,"")</f>
        <v/>
      </c>
      <c r="D19" s="1" t="str">
        <f>IF(INDEX(Database!$J$7:$J$71,MATCH($B$3,Database!$B$7:$B$71,0))="Yes",CHAR(149)&amp;" "&amp;Database!$J$5,"")</f>
        <v>• Commercial or Institutional Building</v>
      </c>
      <c r="E19" s="1" t="str">
        <f>IF(INDEX(Database!$U$7:$U$71,MATCH($B$3,Database!$B$7:$B$71,0))="Yes",CHAR(149)&amp;" "&amp;Database!$U$5,"")</f>
        <v>• Envelope</v>
      </c>
      <c r="F19" s="1" t="str">
        <f>IF(INDEX(Database!$AR$7:$AR$71,MATCH($B$3,Database!$B$7:$B$71,0))=1,CHAR(149)&amp;" "&amp;Database!$AR$5,"")</f>
        <v/>
      </c>
    </row>
    <row r="20" spans="2:6" hidden="1">
      <c r="B20" s="1" t="str">
        <f>IF(INDEX(Database!$AM$7:$AM$71,MATCH($B$3,Database!$B$7:$B$71,0))="Yes",CHAR(149)&amp;" "&amp;Database!$AM$5,"")</f>
        <v/>
      </c>
      <c r="C20" s="1" t="str">
        <f>IF(INDEX(Database!$G$7:$G$71,MATCH($B$3,Database!$B$7:$B$71,0))="Yes",CHAR(149)&amp;" "&amp;Database!$G$5,"")</f>
        <v/>
      </c>
      <c r="D20" s="1" t="str">
        <f>IF(INDEX(Database!$K$7:$K$71,MATCH($B$3,Database!$B$7:$B$71,0))="Yes",CHAR(149)&amp;" "&amp;Database!$K$5,"")</f>
        <v>• Heritage Building</v>
      </c>
      <c r="E20" s="1" t="str">
        <f>IF(INDEX(Database!$V$7:$V$71,MATCH($B$3,Database!$B$7:$B$71,0))="Yes",CHAR(149)&amp;" "&amp;Database!$V$5,"")</f>
        <v>• Energy, Heating and Cooling</v>
      </c>
      <c r="F20" s="1" t="str">
        <f>IF(INDEX(Database!$AS$7:$AS$71,MATCH($B$3,Database!$B$7:$B$71,0))=1,CHAR(149)&amp;" "&amp;Database!$AS$5,"")</f>
        <v/>
      </c>
    </row>
    <row r="21" spans="2:6" hidden="1">
      <c r="B21" s="1" t="str">
        <f>IF(INDEX(Database!$AN$7:$AN$71,MATCH($B$3,Database!$B$7:$B$71,0))="Yes",CHAR(149)&amp;" "&amp;Database!$AN$5,"")</f>
        <v/>
      </c>
      <c r="C21" s="1"/>
      <c r="D21" s="1" t="str">
        <f>IF(INDEX(Database!$L$7:$L$71,MATCH($B$3,Database!$B$7:$B$71,0))="Yes",CHAR(149)&amp;" "&amp;Database!$L$5,"")</f>
        <v/>
      </c>
      <c r="E21" s="1" t="str">
        <f>IF(INDEX(Database!$W$7:$W$71,MATCH($B$3,Database!$B$7:$B$71,0))="Yes",CHAR(149)&amp;" "&amp;Database!$W$5,"")</f>
        <v/>
      </c>
      <c r="F21" s="1" t="str">
        <f>IF(INDEX(Database!$AT$7:$AT$71,MATCH($B$3,Database!$B$7:$B$71,0))=1,CHAR(149)&amp;" "&amp;Database!$AT$5,"")</f>
        <v>• Air quality improvement</v>
      </c>
    </row>
    <row r="22" spans="2:6" hidden="1">
      <c r="B22" s="1" t="str">
        <f>IF(INDEX(Database!$AO$7:$AO$71,MATCH($B$3,Database!$B$7:$B$71,0))="Yes",CHAR(149)&amp;" "&amp;Database!$AO$5,"")</f>
        <v/>
      </c>
      <c r="C22" s="1"/>
      <c r="D22" s="1" t="str">
        <f>IF(INDEX(Database!$M$7:$M$71,MATCH($B$3,Database!$B$7:$B$71,0))="Yes",CHAR(149)&amp;" "&amp;Database!$M$5,"")</f>
        <v/>
      </c>
      <c r="E22" s="1" t="str">
        <f>IF(INDEX(Database!$X$7:$X$71,MATCH($B$3,Database!$B$7:$B$71,0))="Yes",CHAR(149)&amp;" "&amp;Database!$X$5,"")</f>
        <v/>
      </c>
      <c r="F22" s="1" t="str">
        <f>IF(INDEX(Database!$AU$7:$AU$71,MATCH($B$3,Database!$B$7:$B$71,0))=1,CHAR(149)&amp;" "&amp;Database!$AU$5,"")</f>
        <v/>
      </c>
    </row>
    <row r="23" spans="2:6" hidden="1">
      <c r="B23" s="1" t="str">
        <f>IF(INDEX(Database!$AP$7:$AP$71,MATCH($B$3,Database!$B$7:$B$71,0))="Yes",CHAR(149)&amp;" "&amp;Database!$AP$5,"")</f>
        <v/>
      </c>
      <c r="C23" s="1"/>
      <c r="D23" s="1" t="str">
        <f>IF(INDEX(Database!$N$7:$N$71,MATCH($B$3,Database!$B$7:$B$71,0))="Yes",CHAR(149)&amp;" "&amp;Database!$N$5,"")</f>
        <v/>
      </c>
      <c r="E23" s="1" t="str">
        <f>IF(INDEX(Database!$Y$7:$Y$71,MATCH($B$3,Database!$B$7:$B$71,0))="Yes",CHAR(149)&amp;" "&amp;Database!$Y$5,"")</f>
        <v/>
      </c>
      <c r="F23" s="1" t="str">
        <f>IF(INDEX(Database!$AV$7:$AV$71,MATCH($B$3,Database!$B$7:$B$71,0))=1,CHAR(149)&amp;" "&amp;Database!$AV$5,"")</f>
        <v>• Urban heat island</v>
      </c>
    </row>
    <row r="24" spans="2:6" hidden="1">
      <c r="B24" s="1"/>
      <c r="C24" s="1"/>
      <c r="D24" s="1" t="str">
        <f>IF(INDEX(Database!$O$7:$O$71,MATCH($B$3,Database!$B$7:$B$71,0))="Yes",CHAR(149)&amp;" "&amp;Database!$O$5,"")</f>
        <v/>
      </c>
      <c r="E24" s="1" t="str">
        <f>IF(INDEX(Database!$Z$7:$Z$71,MATCH($B$3,Database!$B$7:$B$71,0))="Yes",CHAR(149)&amp;" "&amp;Database!$Z$5,"")</f>
        <v/>
      </c>
      <c r="F24" s="1" t="str">
        <f>IF(INDEX(Database!$AW$7:$AW$71,MATCH($B$3,Database!$B$7:$B$71,0))=1,CHAR(149)&amp;" "&amp;Database!$AW$5,"")</f>
        <v>• Carbon reduction</v>
      </c>
    </row>
    <row r="25" spans="2:6" hidden="1">
      <c r="B25" s="1"/>
      <c r="C25" s="1"/>
      <c r="D25" s="1" t="str">
        <f>IF(INDEX(Database!$P$7:$P$71,MATCH($B$3,Database!$B$7:$B$71,0))="Yes",CHAR(149)&amp;" "&amp;Database!$P$5,"")</f>
        <v/>
      </c>
      <c r="E25" s="1" t="str">
        <f>IF(INDEX(Database!$AA$7:$AA$71,MATCH($B$3,Database!$B$7:$B$71,0))="Yes",CHAR(149)&amp;" "&amp;Database!$AA$5,"")</f>
        <v/>
      </c>
      <c r="F25" s="1" t="str">
        <f>IF(INDEX(Database!$AX$7:$AX$71,MATCH($B$3,Database!$B$7:$B$71,0))=1,CHAR(149)&amp;" "&amp;Database!$AX$5,"")</f>
        <v>• Economic savings</v>
      </c>
    </row>
    <row r="26" spans="2:6" hidden="1">
      <c r="B26" s="1"/>
      <c r="C26" s="1"/>
      <c r="D26" s="1" t="str">
        <f>IF(INDEX(Database!$Q$7:$Q$71,MATCH($B$3,Database!$B$7:$B$71,0))="Yes",CHAR(149)&amp;" "&amp;Database!$Q$5,"")</f>
        <v/>
      </c>
      <c r="E26" s="1" t="str">
        <f>IF(INDEX(Database!$AB$7:$AB$71,MATCH($B$3,Database!$B$7:$B$71,0))="Yes",CHAR(149)&amp;" "&amp;Database!$AB$5,"")</f>
        <v/>
      </c>
      <c r="F26" s="1" t="str">
        <f>IF(INDEX(Database!$AY$7:$AY$71,MATCH($B$3,Database!$B$7:$B$71,0))=1,CHAR(149)&amp;" "&amp;Database!$AY$5,"")</f>
        <v>• Heating/cooling load reduction</v>
      </c>
    </row>
    <row r="27" spans="2:6" hidden="1">
      <c r="B27" s="1"/>
      <c r="C27" s="1"/>
      <c r="D27" s="1" t="str">
        <f>IF(INDEX(Database!$R$7:$R$71,MATCH($B$3,Database!$B$7:$B$71,0))="Yes",CHAR(149)&amp;" "&amp;Database!$R$5,"")</f>
        <v/>
      </c>
      <c r="E27" s="1" t="str">
        <f>IF(INDEX(Database!$AC$7:$AC$71,MATCH($B$3,Database!$B$7:$B$71,0))="Yes",CHAR(149)&amp;" "&amp;Database!$AC$5,"")</f>
        <v/>
      </c>
      <c r="F27" s="1" t="str">
        <f>IF(INDEX(Database!$AZ$7:$AZ$71,MATCH($B$3,Database!$B$7:$B$71,0))=1,CHAR(149)&amp;" "&amp;Database!$AZ$5,"")</f>
        <v>• Energy consumption reduction</v>
      </c>
    </row>
    <row r="28" spans="2:6" hidden="1">
      <c r="B28" s="1"/>
      <c r="C28" s="1"/>
      <c r="D28" s="1"/>
      <c r="E28" s="1" t="str">
        <f>IF(INDEX(Database!$AD$7:$AD$71,MATCH($B$3,Database!$B$7:$B$71,0))="Yes",CHAR(149)&amp;" "&amp;Database!$AD$5,"")</f>
        <v/>
      </c>
      <c r="F28" s="1" t="str">
        <f>IF(INDEX(Database!$BA$7:$BA$71,MATCH($B$3,Database!$B$7:$B$71,0))=1,CHAR(149)&amp;" "&amp;Database!$BA$5,"")</f>
        <v>• Increased property value</v>
      </c>
    </row>
    <row r="29" spans="2:6" hidden="1">
      <c r="B29" s="1"/>
      <c r="C29" s="1"/>
      <c r="D29" s="1"/>
      <c r="E29" s="1" t="str">
        <f>IF(INDEX(Database!$AE$7:$AE$71,MATCH($B$3,Database!$B$7:$B$71,0))="Yes",CHAR(149)&amp;" "&amp;Database!$AE$5,"")</f>
        <v/>
      </c>
      <c r="F29" s="1" t="str">
        <f>IF(INDEX(Database!$BB$7:$BB$71,MATCH($B$3,Database!$B$7:$B$71,0))=1,CHAR(149)&amp;" "&amp;Database!$BB$5,"")</f>
        <v>• Indoor thermal comfort</v>
      </c>
    </row>
    <row r="30" spans="2:6" hidden="1">
      <c r="B30" s="1"/>
      <c r="C30" s="1"/>
      <c r="D30" s="1"/>
      <c r="E30" s="1" t="str">
        <f>IF(INDEX(Database!$AF$7:$AF$71,MATCH($B$3,Database!$B$7:$B$71,0))="Yes",CHAR(149)&amp;" "&amp;Database!$AF$5,"")</f>
        <v/>
      </c>
      <c r="F30" s="1" t="str">
        <f>IF(INDEX(Database!$BC$7:$BC$71,MATCH($B$3,Database!$B$7:$B$71,0))=1,CHAR(149)&amp;" "&amp;Database!$BC$5,"")</f>
        <v/>
      </c>
    </row>
    <row r="31" spans="2:6" hidden="1">
      <c r="B31" s="1"/>
      <c r="C31" s="1"/>
      <c r="D31" s="1"/>
      <c r="E31" s="1" t="str">
        <f>IF(INDEX(Database!$AG$7:$AG$71,MATCH($B$3,Database!$B$7:$B$71,0))="Yes",CHAR(149)&amp;" "&amp;Database!$AG$5,"")</f>
        <v/>
      </c>
      <c r="F31" s="1" t="str">
        <f>IF(INDEX(Database!$BD$7:$BD$71,MATCH($B$3,Database!$B$7:$B$71,0))=1,CHAR(149)&amp;" "&amp;Database!$BD$5,"")</f>
        <v/>
      </c>
    </row>
    <row r="32" spans="2:6" hidden="1">
      <c r="B32" s="1"/>
      <c r="C32" s="1"/>
      <c r="D32" s="1"/>
      <c r="E32" s="1"/>
      <c r="F32" s="1" t="str">
        <f>IF(INDEX(Database!$BE$7:$BE$71,MATCH($B$3,Database!$B$7:$B$71,0))=1,CHAR(149)&amp;" "&amp;Database!$BE$5,"")</f>
        <v/>
      </c>
    </row>
    <row r="33" spans="2:6" hidden="1">
      <c r="B33" s="1"/>
      <c r="C33" s="1"/>
      <c r="D33" s="1"/>
      <c r="E33" s="1"/>
      <c r="F33" s="1" t="str">
        <f>IF(INDEX(Database!$BF$7:$BF$71,MATCH($B$3,Database!$B$7:$B$71,0))=1,CHAR(149)&amp;" "&amp;Database!$BF$5,"")</f>
        <v/>
      </c>
    </row>
  </sheetData>
  <mergeCells count="6">
    <mergeCell ref="B9:B10"/>
    <mergeCell ref="C9:C10"/>
    <mergeCell ref="A1:C1"/>
    <mergeCell ref="C3:E3"/>
    <mergeCell ref="B5:B8"/>
    <mergeCell ref="C5:C8"/>
  </mergeCells>
  <hyperlinks>
    <hyperlink ref="A1" location="'Criteria Selection'!A1" display="&lt; BACK TO CRITERIA SELECTION" xr:uid="{13624497-A555-4B23-8C38-634F62577DE4}"/>
  </hyperlink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Q104"/>
  <sheetViews>
    <sheetView topLeftCell="A76" zoomScale="80" zoomScaleNormal="80" workbookViewId="0">
      <selection activeCell="D96" sqref="D96"/>
    </sheetView>
  </sheetViews>
  <sheetFormatPr defaultRowHeight="16.5"/>
  <cols>
    <col min="1" max="1" width="3" customWidth="1"/>
    <col min="2" max="2" width="17.875" customWidth="1"/>
    <col min="3" max="3" width="54.625" customWidth="1"/>
    <col min="4" max="4" width="12.5" customWidth="1"/>
    <col min="5" max="5" width="16.75" customWidth="1"/>
    <col min="6" max="6" width="14.5" customWidth="1"/>
    <col min="7" max="7" width="80.5" bestFit="1" customWidth="1"/>
  </cols>
  <sheetData>
    <row r="1" spans="1:3" s="80" customFormat="1" ht="33.75" customHeight="1">
      <c r="A1" s="79" t="s">
        <v>323</v>
      </c>
    </row>
    <row r="2" spans="1:3" s="82" customFormat="1">
      <c r="A2" s="81" t="s">
        <v>324</v>
      </c>
    </row>
    <row r="3" spans="1:3">
      <c r="A3" s="91" t="s">
        <v>325</v>
      </c>
    </row>
    <row r="4" spans="1:3">
      <c r="A4" s="91" t="s">
        <v>326</v>
      </c>
    </row>
    <row r="5" spans="1:3">
      <c r="A5" s="91" t="s">
        <v>327</v>
      </c>
    </row>
    <row r="6" spans="1:3">
      <c r="A6" s="91" t="s">
        <v>328</v>
      </c>
    </row>
    <row r="8" spans="1:3">
      <c r="A8" s="44" t="s">
        <v>329</v>
      </c>
    </row>
    <row r="9" spans="1:3">
      <c r="A9" s="91" t="s">
        <v>330</v>
      </c>
      <c r="C9" s="45" t="s">
        <v>52</v>
      </c>
    </row>
    <row r="11" spans="1:3">
      <c r="A11" s="44" t="s">
        <v>331</v>
      </c>
    </row>
    <row r="12" spans="1:3">
      <c r="A12" s="91" t="s">
        <v>330</v>
      </c>
      <c r="C12" s="45" t="s">
        <v>56</v>
      </c>
    </row>
    <row r="14" spans="1:3">
      <c r="A14" s="44" t="s">
        <v>332</v>
      </c>
    </row>
    <row r="15" spans="1:3">
      <c r="A15" s="91" t="s">
        <v>330</v>
      </c>
      <c r="C15" s="45" t="s">
        <v>52</v>
      </c>
    </row>
    <row r="17" spans="1:17">
      <c r="A17" s="44" t="s">
        <v>333</v>
      </c>
    </row>
    <row r="18" spans="1:17">
      <c r="A18" s="91" t="s">
        <v>330</v>
      </c>
      <c r="C18" s="45" t="s">
        <v>52</v>
      </c>
    </row>
    <row r="24" spans="1:17" s="82" customFormat="1">
      <c r="A24" s="81" t="s">
        <v>334</v>
      </c>
    </row>
    <row r="25" spans="1:17">
      <c r="A25" s="91" t="s">
        <v>335</v>
      </c>
    </row>
    <row r="26" spans="1:17" ht="17.25" thickBot="1">
      <c r="Q26" s="37"/>
    </row>
    <row r="27" spans="1:17">
      <c r="B27" s="107" t="s">
        <v>46</v>
      </c>
      <c r="C27" s="56" t="s">
        <v>336</v>
      </c>
      <c r="D27" s="57" t="s">
        <v>76</v>
      </c>
      <c r="E27" s="57" t="s">
        <v>43</v>
      </c>
      <c r="F27" s="57" t="s">
        <v>99</v>
      </c>
      <c r="G27" s="58" t="s">
        <v>337</v>
      </c>
    </row>
    <row r="28" spans="1:17">
      <c r="B28" s="68" t="str">
        <f>INDEX(Database!$B$7:$B$71,MATCH(C28,Database!$C$7:$C$71,0))</f>
        <v>M13</v>
      </c>
      <c r="C28" s="50" t="str">
        <f>'Background Results'!S5</f>
        <v>Discharge rainwater to watercourse (SuDS)</v>
      </c>
      <c r="D28" s="60" t="str">
        <f>INDEX(Database!$AI$7:$AI$71,MATCH(B28,Database!$B$7:$B$71,0))</f>
        <v>Low</v>
      </c>
      <c r="E28" s="60" t="str">
        <f>INDEX(Database!$AJ$7:$AJ$71,MATCH(B28,Database!$B$7:$B$71,0))</f>
        <v>Small</v>
      </c>
      <c r="F28" s="1">
        <f>INDEX(Database!$BG$7:$BG$71,MATCH(B28,Database!$B$7:$B$71,0))</f>
        <v>1</v>
      </c>
      <c r="G28" s="51" t="str">
        <f>HYPERLINK("#"&amp;ADDRESS(1,1,,,B28),C28)</f>
        <v>Discharge rainwater to watercourse (SuDS)</v>
      </c>
      <c r="H28" s="37"/>
    </row>
    <row r="29" spans="1:17">
      <c r="B29" s="68" t="str">
        <f>INDEX(Database!$B$7:$B$71,MATCH(C29,Database!$C$7:$C$71,0))</f>
        <v>M62</v>
      </c>
      <c r="C29" s="50" t="str">
        <f>'Background Results'!S6</f>
        <v>Cool spaces – below ground</v>
      </c>
      <c r="D29" s="60" t="str">
        <f>INDEX(Database!$AI$7:$AI$71,MATCH(B29,Database!$B$7:$B$71,0))</f>
        <v>N/A</v>
      </c>
      <c r="E29" s="60" t="str">
        <f>INDEX(Database!$AJ$7:$AJ$71,MATCH(B29,Database!$B$7:$B$71,0))</f>
        <v>Medium</v>
      </c>
      <c r="F29" s="1">
        <f>INDEX(Database!$BG$7:$BG$71,MATCH(B29,Database!$B$7:$B$71,0))</f>
        <v>5</v>
      </c>
      <c r="G29" s="51" t="str">
        <f t="shared" ref="G29:G92" si="0">HYPERLINK("#"&amp;ADDRESS(1,1,,,B29),C29)</f>
        <v>Cool spaces – below ground</v>
      </c>
    </row>
    <row r="30" spans="1:17">
      <c r="B30" s="68" t="str">
        <f>INDEX(Database!$B$7:$B$71,MATCH(C30,Database!$C$7:$C$71,0))</f>
        <v>M1</v>
      </c>
      <c r="C30" s="50" t="str">
        <f>'Background Results'!S7</f>
        <v>Tree planting – shaded areas</v>
      </c>
      <c r="D30" s="60" t="str">
        <f>INDEX(Database!$AI$7:$AI$71,MATCH(B30,Database!$B$7:$B$71,0))</f>
        <v>Low</v>
      </c>
      <c r="E30" s="60" t="str">
        <f>INDEX(Database!$AJ$7:$AJ$71,MATCH(B30,Database!$B$7:$B$71,0))</f>
        <v>Variable</v>
      </c>
      <c r="F30" s="1">
        <f>INDEX(Database!$BG$7:$BG$71,MATCH(B30,Database!$B$7:$B$71,0))</f>
        <v>11</v>
      </c>
      <c r="G30" s="51" t="str">
        <f t="shared" si="0"/>
        <v>Tree planting – shaded areas</v>
      </c>
    </row>
    <row r="31" spans="1:17">
      <c r="B31" s="68" t="str">
        <f>INDEX(Database!$B$7:$B$71,MATCH(C31,Database!$C$7:$C$71,0))</f>
        <v>M2</v>
      </c>
      <c r="C31" s="50" t="str">
        <f>'Background Results'!S8</f>
        <v>Tree planting – avenues</v>
      </c>
      <c r="D31" s="60" t="str">
        <f>INDEX(Database!$AI$7:$AI$71,MATCH(B31,Database!$B$7:$B$71,0))</f>
        <v>Low</v>
      </c>
      <c r="E31" s="60" t="str">
        <f>INDEX(Database!$AJ$7:$AJ$71,MATCH(B31,Database!$B$7:$B$71,0))</f>
        <v>Variable</v>
      </c>
      <c r="F31" s="1">
        <f>INDEX(Database!$BG$7:$BG$71,MATCH(B31,Database!$B$7:$B$71,0))</f>
        <v>11</v>
      </c>
      <c r="G31" s="51" t="str">
        <f t="shared" si="0"/>
        <v>Tree planting – avenues</v>
      </c>
    </row>
    <row r="32" spans="1:17">
      <c r="B32" s="68" t="str">
        <f>INDEX(Database!$B$7:$B$71,MATCH(C32,Database!$C$7:$C$71,0))</f>
        <v>M3</v>
      </c>
      <c r="C32" s="50" t="str">
        <f>'Background Results'!S9</f>
        <v>Tree planting – disease resistant</v>
      </c>
      <c r="D32" s="60" t="str">
        <f>INDEX(Database!$AI$7:$AI$71,MATCH(B32,Database!$B$7:$B$71,0))</f>
        <v>Low</v>
      </c>
      <c r="E32" s="60" t="str">
        <f>INDEX(Database!$AJ$7:$AJ$71,MATCH(B32,Database!$B$7:$B$71,0))</f>
        <v>Variable</v>
      </c>
      <c r="F32" s="1">
        <f>INDEX(Database!$BG$7:$BG$71,MATCH(B32,Database!$B$7:$B$71,0))</f>
        <v>11</v>
      </c>
      <c r="G32" s="51" t="str">
        <f t="shared" si="0"/>
        <v>Tree planting – disease resistant</v>
      </c>
    </row>
    <row r="33" spans="2:7">
      <c r="B33" s="68" t="str">
        <f>INDEX(Database!$B$7:$B$71,MATCH(C33,Database!$C$7:$C$71,0))</f>
        <v>M4</v>
      </c>
      <c r="C33" s="50" t="str">
        <f>'Background Results'!S10</f>
        <v>Tree planting – diverse species</v>
      </c>
      <c r="D33" s="60" t="str">
        <f>INDEX(Database!$AI$7:$AI$71,MATCH(B33,Database!$B$7:$B$71,0))</f>
        <v>Low</v>
      </c>
      <c r="E33" s="60" t="str">
        <f>INDEX(Database!$AJ$7:$AJ$71,MATCH(B33,Database!$B$7:$B$71,0))</f>
        <v>Variable</v>
      </c>
      <c r="F33" s="1">
        <f>INDEX(Database!$BG$7:$BG$71,MATCH(B33,Database!$B$7:$B$71,0))</f>
        <v>11</v>
      </c>
      <c r="G33" s="51" t="str">
        <f t="shared" si="0"/>
        <v>Tree planting – diverse species</v>
      </c>
    </row>
    <row r="34" spans="2:7">
      <c r="B34" s="68" t="str">
        <f>INDEX(Database!$B$7:$B$71,MATCH(C34,Database!$C$7:$C$71,0))</f>
        <v>M5</v>
      </c>
      <c r="C34" s="50" t="str">
        <f>'Background Results'!S11</f>
        <v>Retain existing trees</v>
      </c>
      <c r="D34" s="60" t="str">
        <f>INDEX(Database!$AI$7:$AI$71,MATCH(B34,Database!$B$7:$B$71,0))</f>
        <v>Low</v>
      </c>
      <c r="E34" s="60" t="str">
        <f>INDEX(Database!$AJ$7:$AJ$71,MATCH(B34,Database!$B$7:$B$71,0))</f>
        <v>N/A</v>
      </c>
      <c r="F34" s="1">
        <f>INDEX(Database!$BG$7:$BG$71,MATCH(B34,Database!$B$7:$B$71,0))</f>
        <v>11</v>
      </c>
      <c r="G34" s="51" t="str">
        <f t="shared" si="0"/>
        <v>Retain existing trees</v>
      </c>
    </row>
    <row r="35" spans="2:7">
      <c r="B35" s="68" t="str">
        <f>INDEX(Database!$B$7:$B$71,MATCH(C35,Database!$C$7:$C$71,0))</f>
        <v>M6</v>
      </c>
      <c r="C35" s="50" t="str">
        <f>'Background Results'!S12</f>
        <v>Rain gardens (SuDS)</v>
      </c>
      <c r="D35" s="60" t="str">
        <f>INDEX(Database!$AI$7:$AI$71,MATCH(B35,Database!$B$7:$B$71,0))</f>
        <v>Low</v>
      </c>
      <c r="E35" s="60" t="str">
        <f>INDEX(Database!$AJ$7:$AJ$71,MATCH(B35,Database!$B$7:$B$71,0))</f>
        <v>Small</v>
      </c>
      <c r="F35" s="1">
        <f>INDEX(Database!$BG$7:$BG$71,MATCH(B35,Database!$B$7:$B$71,0))</f>
        <v>8</v>
      </c>
      <c r="G35" s="51" t="str">
        <f t="shared" si="0"/>
        <v>Rain gardens (SuDS)</v>
      </c>
    </row>
    <row r="36" spans="2:7">
      <c r="B36" s="68" t="str">
        <f>INDEX(Database!$B$7:$B$71,MATCH(C36,Database!$C$7:$C$71,0))</f>
        <v>M7</v>
      </c>
      <c r="C36" s="50" t="str">
        <f>'Background Results'!S13</f>
        <v>Geocellular storage systems (SuDS)</v>
      </c>
      <c r="D36" s="60" t="str">
        <f>INDEX(Database!$AI$7:$AI$71,MATCH(B36,Database!$B$7:$B$71,0))</f>
        <v>Low</v>
      </c>
      <c r="E36" s="60" t="str">
        <f>INDEX(Database!$AJ$7:$AJ$71,MATCH(B36,Database!$B$7:$B$71,0))</f>
        <v>Variable</v>
      </c>
      <c r="F36" s="1">
        <f>INDEX(Database!$BG$7:$BG$71,MATCH(B36,Database!$B$7:$B$71,0))</f>
        <v>2</v>
      </c>
      <c r="G36" s="51" t="str">
        <f t="shared" si="0"/>
        <v>Geocellular storage systems (SuDS)</v>
      </c>
    </row>
    <row r="37" spans="2:7">
      <c r="B37" s="68" t="str">
        <f>INDEX(Database!$B$7:$B$71,MATCH(C37,Database!$C$7:$C$71,0))</f>
        <v>M8</v>
      </c>
      <c r="C37" s="50" t="str">
        <f>'Background Results'!S14</f>
        <v>Infiltration trenches (SuDS)</v>
      </c>
      <c r="D37" s="60" t="str">
        <f>INDEX(Database!$AI$7:$AI$71,MATCH(B37,Database!$B$7:$B$71,0))</f>
        <v>Low</v>
      </c>
      <c r="E37" s="60" t="str">
        <f>INDEX(Database!$AJ$7:$AJ$71,MATCH(B37,Database!$B$7:$B$71,0))</f>
        <v>Variable</v>
      </c>
      <c r="F37" s="1">
        <f>INDEX(Database!$BG$7:$BG$71,MATCH(B37,Database!$B$7:$B$71,0))</f>
        <v>3</v>
      </c>
      <c r="G37" s="51" t="str">
        <f t="shared" si="0"/>
        <v>Infiltration trenches (SuDS)</v>
      </c>
    </row>
    <row r="38" spans="2:7">
      <c r="B38" s="68" t="str">
        <f>INDEX(Database!$B$7:$B$71,MATCH(C38,Database!$C$7:$C$71,0))</f>
        <v>M10</v>
      </c>
      <c r="C38" s="50" t="str">
        <f>'Background Results'!S15</f>
        <v>Pervious pavements (SuDS)</v>
      </c>
      <c r="D38" s="60" t="str">
        <f>INDEX(Database!$AI$7:$AI$71,MATCH(B38,Database!$B$7:$B$71,0))</f>
        <v>Medium</v>
      </c>
      <c r="E38" s="60" t="str">
        <f>INDEX(Database!$AJ$7:$AJ$71,MATCH(B38,Database!$B$7:$B$71,0))</f>
        <v>Variable</v>
      </c>
      <c r="F38" s="1">
        <f>INDEX(Database!$BG$7:$BG$71,MATCH(B38,Database!$B$7:$B$71,0))</f>
        <v>3</v>
      </c>
      <c r="G38" s="51" t="str">
        <f t="shared" si="0"/>
        <v>Pervious pavements (SuDS)</v>
      </c>
    </row>
    <row r="39" spans="2:7">
      <c r="B39" s="68" t="str">
        <f>INDEX(Database!$B$7:$B$71,MATCH(C39,Database!$C$7:$C$71,0))</f>
        <v>M11</v>
      </c>
      <c r="C39" s="50" t="str">
        <f>'Background Results'!S16</f>
        <v>Soakaways (SuDS)</v>
      </c>
      <c r="D39" s="60" t="str">
        <f>INDEX(Database!$AI$7:$AI$71,MATCH(B39,Database!$B$7:$B$71,0))</f>
        <v>Low</v>
      </c>
      <c r="E39" s="60" t="str">
        <f>INDEX(Database!$AJ$7:$AJ$71,MATCH(B39,Database!$B$7:$B$71,0))</f>
        <v>Variable</v>
      </c>
      <c r="F39" s="1">
        <f>INDEX(Database!$BG$7:$BG$71,MATCH(B39,Database!$B$7:$B$71,0))</f>
        <v>1</v>
      </c>
      <c r="G39" s="51" t="str">
        <f t="shared" si="0"/>
        <v>Soakaways (SuDS)</v>
      </c>
    </row>
    <row r="40" spans="2:7">
      <c r="B40" s="68" t="str">
        <f>INDEX(Database!$B$7:$B$71,MATCH(C40,Database!$C$7:$C$71,0))</f>
        <v>M12</v>
      </c>
      <c r="C40" s="50" t="str">
        <f>'Background Results'!S17</f>
        <v>Swales (SuDS)</v>
      </c>
      <c r="D40" s="60" t="str">
        <f>INDEX(Database!$AI$7:$AI$71,MATCH(B40,Database!$B$7:$B$71,0))</f>
        <v>Low</v>
      </c>
      <c r="E40" s="60" t="str">
        <f>INDEX(Database!$AJ$7:$AJ$71,MATCH(B40,Database!$B$7:$B$71,0))</f>
        <v>Medium</v>
      </c>
      <c r="F40" s="1">
        <f>INDEX(Database!$BG$7:$BG$71,MATCH(B40,Database!$B$7:$B$71,0))</f>
        <v>10</v>
      </c>
      <c r="G40" s="51" t="str">
        <f t="shared" si="0"/>
        <v>Swales (SuDS)</v>
      </c>
    </row>
    <row r="41" spans="2:7">
      <c r="B41" s="68" t="str">
        <f>INDEX(Database!$B$7:$B$71,MATCH(C41,Database!$C$7:$C$71,0))</f>
        <v>M17</v>
      </c>
      <c r="C41" s="50" t="str">
        <f>'Background Results'!S18</f>
        <v>Green wall (modular/maintained)</v>
      </c>
      <c r="D41" s="60" t="str">
        <f>INDEX(Database!$AI$7:$AI$71,MATCH(B41,Database!$B$7:$B$71,0))</f>
        <v>Medium</v>
      </c>
      <c r="E41" s="60" t="str">
        <f>INDEX(Database!$AJ$7:$AJ$71,MATCH(B41,Database!$B$7:$B$71,0))</f>
        <v>N/A</v>
      </c>
      <c r="F41" s="1">
        <f>INDEX(Database!$BG$7:$BG$71,MATCH(B41,Database!$B$7:$B$71,0))</f>
        <v>12</v>
      </c>
      <c r="G41" s="51" t="str">
        <f t="shared" si="0"/>
        <v>Green wall (modular/maintained)</v>
      </c>
    </row>
    <row r="42" spans="2:7">
      <c r="B42" s="68" t="str">
        <f>INDEX(Database!$B$7:$B$71,MATCH(C42,Database!$C$7:$C$71,0))</f>
        <v>M18</v>
      </c>
      <c r="C42" s="50" t="str">
        <f>'Background Results'!S19</f>
        <v>Green façade (planted)</v>
      </c>
      <c r="D42" s="60" t="str">
        <f>INDEX(Database!$AI$7:$AI$71,MATCH(B42,Database!$B$7:$B$71,0))</f>
        <v>Low</v>
      </c>
      <c r="E42" s="60" t="str">
        <f>INDEX(Database!$AJ$7:$AJ$71,MATCH(B42,Database!$B$7:$B$71,0))</f>
        <v>N/A</v>
      </c>
      <c r="F42" s="1">
        <f>INDEX(Database!$BG$7:$BG$71,MATCH(B42,Database!$B$7:$B$71,0))</f>
        <v>11</v>
      </c>
      <c r="G42" s="51" t="str">
        <f t="shared" si="0"/>
        <v>Green façade (planted)</v>
      </c>
    </row>
    <row r="43" spans="2:7">
      <c r="B43" s="68" t="str">
        <f>INDEX(Database!$B$7:$B$71,MATCH(C43,Database!$C$7:$C$71,0))</f>
        <v>M24</v>
      </c>
      <c r="C43" s="50" t="str">
        <f>'Background Results'!S20</f>
        <v>Solar shading – self standing structures</v>
      </c>
      <c r="D43" s="60" t="str">
        <f>INDEX(Database!$AI$7:$AI$71,MATCH(B43,Database!$B$7:$B$71,0))</f>
        <v>Medium</v>
      </c>
      <c r="E43" s="60" t="str">
        <f>INDEX(Database!$AJ$7:$AJ$71,MATCH(B43,Database!$B$7:$B$71,0))</f>
        <v>Variable</v>
      </c>
      <c r="F43" s="1">
        <f>INDEX(Database!$BG$7:$BG$71,MATCH(B43,Database!$B$7:$B$71,0))</f>
        <v>5</v>
      </c>
      <c r="G43" s="51" t="str">
        <f t="shared" si="0"/>
        <v>Solar shading – self standing structures</v>
      </c>
    </row>
    <row r="44" spans="2:7">
      <c r="B44" s="68" t="str">
        <f>INDEX(Database!$B$7:$B$71,MATCH(C44,Database!$C$7:$C$71,0))</f>
        <v>M25</v>
      </c>
      <c r="C44" s="50" t="str">
        <f>'Background Results'!S21</f>
        <v>Solar shading – naturalised</v>
      </c>
      <c r="D44" s="60" t="str">
        <f>INDEX(Database!$AI$7:$AI$71,MATCH(B44,Database!$B$7:$B$71,0))</f>
        <v>Medium</v>
      </c>
      <c r="E44" s="60" t="str">
        <f>INDEX(Database!$AJ$7:$AJ$71,MATCH(B44,Database!$B$7:$B$71,0))</f>
        <v>Variable</v>
      </c>
      <c r="F44" s="1">
        <f>INDEX(Database!$BG$7:$BG$71,MATCH(B44,Database!$B$7:$B$71,0))</f>
        <v>7</v>
      </c>
      <c r="G44" s="51" t="str">
        <f t="shared" si="0"/>
        <v>Solar shading – naturalised</v>
      </c>
    </row>
    <row r="45" spans="2:7">
      <c r="B45" s="68" t="str">
        <f>INDEX(Database!$B$7:$B$71,MATCH(C45,Database!$C$7:$C$71,0))</f>
        <v>M31</v>
      </c>
      <c r="C45" s="50" t="str">
        <f>'Background Results'!S22</f>
        <v>Cool materials – roads and pavement</v>
      </c>
      <c r="D45" s="60" t="str">
        <f>INDEX(Database!$AI$7:$AI$71,MATCH(B45,Database!$B$7:$B$71,0))</f>
        <v>Low</v>
      </c>
      <c r="E45" s="60" t="str">
        <f>INDEX(Database!$AJ$7:$AJ$71,MATCH(B45,Database!$B$7:$B$71,0))</f>
        <v>N/A</v>
      </c>
      <c r="F45" s="1">
        <f>INDEX(Database!$BG$7:$BG$71,MATCH(B45,Database!$B$7:$B$71,0))</f>
        <v>2</v>
      </c>
      <c r="G45" s="51" t="str">
        <f t="shared" si="0"/>
        <v>Cool materials – roads and pavement</v>
      </c>
    </row>
    <row r="46" spans="2:7">
      <c r="B46" s="68" t="str">
        <f>INDEX(Database!$B$7:$B$71,MATCH(C46,Database!$C$7:$C$71,0))</f>
        <v>M32</v>
      </c>
      <c r="C46" s="50" t="str">
        <f>'Background Results'!S23</f>
        <v>Hedge planting</v>
      </c>
      <c r="D46" s="60" t="str">
        <f>INDEX(Database!$AI$7:$AI$71,MATCH(B46,Database!$B$7:$B$71,0))</f>
        <v>Low</v>
      </c>
      <c r="E46" s="60" t="str">
        <f>INDEX(Database!$AJ$7:$AJ$71,MATCH(B46,Database!$B$7:$B$71,0))</f>
        <v>Variable</v>
      </c>
      <c r="F46" s="1">
        <f>INDEX(Database!$BG$7:$BG$71,MATCH(B46,Database!$B$7:$B$71,0))</f>
        <v>7</v>
      </c>
      <c r="G46" s="51" t="str">
        <f t="shared" si="0"/>
        <v>Hedge planting</v>
      </c>
    </row>
    <row r="47" spans="2:7">
      <c r="B47" s="68" t="str">
        <f>INDEX(Database!$B$7:$B$71,MATCH(C47,Database!$C$7:$C$71,0))</f>
        <v>M33</v>
      </c>
      <c r="C47" s="50" t="str">
        <f>'Background Results'!S24</f>
        <v>Naturalising hard surfaces (roads)</v>
      </c>
      <c r="D47" s="60" t="str">
        <f>INDEX(Database!$AI$7:$AI$71,MATCH(B47,Database!$B$7:$B$71,0))</f>
        <v>Medium</v>
      </c>
      <c r="E47" s="60" t="str">
        <f>INDEX(Database!$AJ$7:$AJ$71,MATCH(B47,Database!$B$7:$B$71,0))</f>
        <v>Small</v>
      </c>
      <c r="F47" s="1">
        <f>INDEX(Database!$BG$7:$BG$71,MATCH(B47,Database!$B$7:$B$71,0))</f>
        <v>8</v>
      </c>
      <c r="G47" s="51" t="str">
        <f t="shared" si="0"/>
        <v>Naturalising hard surfaces (roads)</v>
      </c>
    </row>
    <row r="48" spans="2:7">
      <c r="B48" s="68" t="str">
        <f>INDEX(Database!$B$7:$B$71,MATCH(C48,Database!$C$7:$C$71,0))</f>
        <v>M34</v>
      </c>
      <c r="C48" s="50" t="str">
        <f>'Background Results'!S25</f>
        <v>Pavement watering/wetting</v>
      </c>
      <c r="D48" s="60" t="str">
        <f>INDEX(Database!$AI$7:$AI$71,MATCH(B48,Database!$B$7:$B$71,0))</f>
        <v>Medium</v>
      </c>
      <c r="E48" s="60" t="str">
        <f>INDEX(Database!$AJ$7:$AJ$71,MATCH(B48,Database!$B$7:$B$71,0))</f>
        <v>N/A</v>
      </c>
      <c r="F48" s="1">
        <f>INDEX(Database!$BG$7:$BG$71,MATCH(B48,Database!$B$7:$B$71,0))</f>
        <v>3</v>
      </c>
      <c r="G48" s="51" t="str">
        <f t="shared" si="0"/>
        <v>Pavement watering/wetting</v>
      </c>
    </row>
    <row r="49" spans="2:7">
      <c r="B49" s="68" t="str">
        <f>INDEX(Database!$B$7:$B$71,MATCH(C49,Database!$C$7:$C$71,0))</f>
        <v>M35</v>
      </c>
      <c r="C49" s="50" t="str">
        <f>'Background Results'!S26</f>
        <v>Drinking fountains in public realm</v>
      </c>
      <c r="D49" s="60" t="str">
        <f>INDEX(Database!$AI$7:$AI$71,MATCH(B49,Database!$B$7:$B$71,0))</f>
        <v>Low</v>
      </c>
      <c r="E49" s="60" t="str">
        <f>INDEX(Database!$AJ$7:$AJ$71,MATCH(B49,Database!$B$7:$B$71,0))</f>
        <v>Small</v>
      </c>
      <c r="F49" s="1">
        <f>INDEX(Database!$BG$7:$BG$71,MATCH(B49,Database!$B$7:$B$71,0))</f>
        <v>2</v>
      </c>
      <c r="G49" s="51" t="str">
        <f t="shared" si="0"/>
        <v>Drinking fountains in public realm</v>
      </c>
    </row>
    <row r="50" spans="2:7">
      <c r="B50" s="68" t="str">
        <f>INDEX(Database!$B$7:$B$71,MATCH(C50,Database!$C$7:$C$71,0))</f>
        <v>M36</v>
      </c>
      <c r="C50" s="50" t="str">
        <f>'Background Results'!S27</f>
        <v>Pools and fountains in public realm</v>
      </c>
      <c r="D50" s="60" t="str">
        <f>INDEX(Database!$AI$7:$AI$71,MATCH(B50,Database!$B$7:$B$71,0))</f>
        <v>Medium</v>
      </c>
      <c r="E50" s="60" t="str">
        <f>INDEX(Database!$AJ$7:$AJ$71,MATCH(B50,Database!$B$7:$B$71,0))</f>
        <v>Variable</v>
      </c>
      <c r="F50" s="1">
        <f>INDEX(Database!$BG$7:$BG$71,MATCH(B50,Database!$B$7:$B$71,0))</f>
        <v>4</v>
      </c>
      <c r="G50" s="51" t="str">
        <f t="shared" si="0"/>
        <v>Pools and fountains in public realm</v>
      </c>
    </row>
    <row r="51" spans="2:7">
      <c r="B51" s="68" t="e">
        <f>INDEX(Database!$B$7:$B$71,MATCH(C51,Database!$C$7:$C$71,0))</f>
        <v>#N/A</v>
      </c>
      <c r="C51" s="50" t="str">
        <f>'Background Results'!S28</f>
        <v>Solutions for standing water</v>
      </c>
      <c r="D51" s="60" t="e">
        <f>INDEX(Database!$AI$7:$AI$71,MATCH(B51,Database!$B$7:$B$71,0))</f>
        <v>#N/A</v>
      </c>
      <c r="E51" s="60" t="e">
        <f>INDEX(Database!$AJ$7:$AJ$71,MATCH(B51,Database!$B$7:$B$71,0))</f>
        <v>#N/A</v>
      </c>
      <c r="F51" s="1" t="e">
        <f>INDEX(Database!$BG$7:$BG$71,MATCH(B51,Database!$B$7:$B$71,0))</f>
        <v>#N/A</v>
      </c>
      <c r="G51" s="51" t="e">
        <f t="shared" si="0"/>
        <v>#N/A</v>
      </c>
    </row>
    <row r="52" spans="2:7">
      <c r="B52" s="68" t="str">
        <f>INDEX(Database!$B$7:$B$71,MATCH(C52,Database!$C$7:$C$71,0))</f>
        <v>M39</v>
      </c>
      <c r="C52" s="50" t="str">
        <f>'Background Results'!S29</f>
        <v>Rainwater harvesting</v>
      </c>
      <c r="D52" s="60" t="str">
        <f>INDEX(Database!$AI$7:$AI$71,MATCH(B52,Database!$B$7:$B$71,0))</f>
        <v>Low</v>
      </c>
      <c r="E52" s="60" t="str">
        <f>INDEX(Database!$AJ$7:$AJ$71,MATCH(B52,Database!$B$7:$B$71,0))</f>
        <v>Medium</v>
      </c>
      <c r="F52" s="1">
        <f>INDEX(Database!$BG$7:$BG$71,MATCH(B52,Database!$B$7:$B$71,0))</f>
        <v>3</v>
      </c>
      <c r="G52" s="51" t="str">
        <f t="shared" si="0"/>
        <v>Rainwater harvesting</v>
      </c>
    </row>
    <row r="53" spans="2:7">
      <c r="B53" s="68" t="str">
        <f>INDEX(Database!$B$7:$B$71,MATCH(C53,Database!$C$7:$C$71,0))</f>
        <v>M41</v>
      </c>
      <c r="C53" s="50" t="str">
        <f>'Background Results'!S30</f>
        <v>Leaky water butts (rainwater attenuation)</v>
      </c>
      <c r="D53" s="60" t="str">
        <f>INDEX(Database!$AI$7:$AI$71,MATCH(B53,Database!$B$7:$B$71,0))</f>
        <v>Low</v>
      </c>
      <c r="E53" s="60" t="str">
        <f>INDEX(Database!$AJ$7:$AJ$71,MATCH(B53,Database!$B$7:$B$71,0))</f>
        <v>Medium</v>
      </c>
      <c r="F53" s="1">
        <f>INDEX(Database!$BG$7:$BG$71,MATCH(B53,Database!$B$7:$B$71,0))</f>
        <v>2</v>
      </c>
      <c r="G53" s="51" t="str">
        <f t="shared" si="0"/>
        <v>Leaky water butts (rainwater attenuation)</v>
      </c>
    </row>
    <row r="54" spans="2:7">
      <c r="B54" s="68" t="str">
        <f>INDEX(Database!$B$7:$B$71,MATCH(C54,Database!$C$7:$C$71,0))</f>
        <v>M47</v>
      </c>
      <c r="C54" s="50" t="str">
        <f>'Background Results'!S31</f>
        <v>Protect utilities underground</v>
      </c>
      <c r="D54" s="60" t="str">
        <f>INDEX(Database!$AI$7:$AI$71,MATCH(B54,Database!$B$7:$B$71,0))</f>
        <v>Medium</v>
      </c>
      <c r="E54" s="60" t="str">
        <f>INDEX(Database!$AJ$7:$AJ$71,MATCH(B54,Database!$B$7:$B$71,0))</f>
        <v>Small</v>
      </c>
      <c r="F54" s="1">
        <f>INDEX(Database!$BG$7:$BG$71,MATCH(B54,Database!$B$7:$B$71,0))</f>
        <v>1</v>
      </c>
      <c r="G54" s="51" t="str">
        <f t="shared" si="0"/>
        <v>Protect utilities underground</v>
      </c>
    </row>
    <row r="55" spans="2:7">
      <c r="B55" s="68" t="str">
        <f>INDEX(Database!$B$7:$B$71,MATCH(C55,Database!$C$7:$C$71,0))</f>
        <v>M48</v>
      </c>
      <c r="C55" s="50" t="str">
        <f>'Background Results'!S32</f>
        <v>Raise river walls (flood defences)</v>
      </c>
      <c r="D55" s="60" t="str">
        <f>INDEX(Database!$AI$7:$AI$71,MATCH(B55,Database!$B$7:$B$71,0))</f>
        <v>High</v>
      </c>
      <c r="E55" s="60" t="str">
        <f>INDEX(Database!$AJ$7:$AJ$71,MATCH(B55,Database!$B$7:$B$71,0))</f>
        <v>Medium</v>
      </c>
      <c r="F55" s="1">
        <f>INDEX(Database!$BG$7:$BG$71,MATCH(B55,Database!$B$7:$B$71,0))</f>
        <v>4</v>
      </c>
      <c r="G55" s="51" t="str">
        <f t="shared" si="0"/>
        <v>Raise river walls (flood defences)</v>
      </c>
    </row>
    <row r="56" spans="2:7">
      <c r="B56" s="68" t="str">
        <f>INDEX(Database!$B$7:$B$71,MATCH(C56,Database!$C$7:$C$71,0))</f>
        <v>M53</v>
      </c>
      <c r="C56" s="50" t="str">
        <f>'Background Results'!S33</f>
        <v>Black redstart perches</v>
      </c>
      <c r="D56" s="60" t="str">
        <f>INDEX(Database!$AI$7:$AI$71,MATCH(B56,Database!$B$7:$B$71,0))</f>
        <v>Low</v>
      </c>
      <c r="E56" s="60" t="str">
        <f>INDEX(Database!$AJ$7:$AJ$71,MATCH(B56,Database!$B$7:$B$71,0))</f>
        <v>Small</v>
      </c>
      <c r="F56" s="1">
        <f>INDEX(Database!$BG$7:$BG$71,MATCH(B56,Database!$B$7:$B$71,0))</f>
        <v>2</v>
      </c>
      <c r="G56" s="51" t="str">
        <f t="shared" si="0"/>
        <v>Black redstart perches</v>
      </c>
    </row>
    <row r="57" spans="2:7">
      <c r="B57" s="68" t="str">
        <f>INDEX(Database!$B$7:$B$71,MATCH(C57,Database!$C$7:$C$71,0))</f>
        <v>M9</v>
      </c>
      <c r="C57" s="50" t="str">
        <f>'Background Results'!S34</f>
        <v>Detention basin (SuDS)</v>
      </c>
      <c r="D57" s="60" t="str">
        <f>INDEX(Database!$AI$7:$AI$71,MATCH(B57,Database!$B$7:$B$71,0))</f>
        <v>Low</v>
      </c>
      <c r="E57" s="60" t="str">
        <f>INDEX(Database!$AJ$7:$AJ$71,MATCH(B57,Database!$B$7:$B$71,0))</f>
        <v>Large</v>
      </c>
      <c r="F57" s="1">
        <f>INDEX(Database!$BG$7:$BG$71,MATCH(B57,Database!$B$7:$B$71,0))</f>
        <v>7</v>
      </c>
      <c r="G57" s="51" t="str">
        <f t="shared" si="0"/>
        <v>Detention basin (SuDS)</v>
      </c>
    </row>
    <row r="58" spans="2:7">
      <c r="B58" s="68" t="e">
        <f>INDEX(Database!$B$7:$B$71,MATCH(C58,Database!$C$7:$C$71,0))</f>
        <v>#N/A</v>
      </c>
      <c r="C58" s="50" t="str">
        <f>'Background Results'!S35</f>
        <v>Separate rainwater and surface water from sewer system</v>
      </c>
      <c r="D58" s="60" t="e">
        <f>INDEX(Database!$AI$7:$AI$71,MATCH(B58,Database!$B$7:$B$71,0))</f>
        <v>#N/A</v>
      </c>
      <c r="E58" s="60" t="e">
        <f>INDEX(Database!$AJ$7:$AJ$71,MATCH(B58,Database!$B$7:$B$71,0))</f>
        <v>#N/A</v>
      </c>
      <c r="F58" s="1" t="e">
        <f>INDEX(Database!$BG$7:$BG$71,MATCH(B58,Database!$B$7:$B$71,0))</f>
        <v>#N/A</v>
      </c>
      <c r="G58" s="51" t="e">
        <f>HYPERLINK("#"&amp;ADDRESS(1,1,,,B58),C58)</f>
        <v>#N/A</v>
      </c>
    </row>
    <row r="59" spans="2:7">
      <c r="B59" s="68" t="str">
        <f>INDEX(Database!$B$7:$B$71,MATCH(C59,Database!$C$7:$C$71,0))</f>
        <v>M15</v>
      </c>
      <c r="C59" s="50" t="str">
        <f>'Background Results'!S36</f>
        <v>Green roof (SuDS)</v>
      </c>
      <c r="D59" s="60" t="str">
        <f>INDEX(Database!$AI$7:$AI$71,MATCH(B59,Database!$B$7:$B$71,0))</f>
        <v>Medium</v>
      </c>
      <c r="E59" s="60" t="str">
        <f>INDEX(Database!$AJ$7:$AJ$71,MATCH(B59,Database!$B$7:$B$71,0))</f>
        <v>N/A</v>
      </c>
      <c r="F59" s="1">
        <f>INDEX(Database!$BG$7:$BG$71,MATCH(B59,Database!$B$7:$B$71,0))</f>
        <v>12</v>
      </c>
      <c r="G59" s="51" t="str">
        <f>HYPERLINK("#"&amp;ADDRESS(1,1,,,B59),C59)</f>
        <v>Green roof (SuDS)</v>
      </c>
    </row>
    <row r="60" spans="2:7">
      <c r="B60" s="68" t="str">
        <f>INDEX(Database!$B$7:$B$71,MATCH(C60,Database!$C$7:$C$71,0))</f>
        <v>M16</v>
      </c>
      <c r="C60" s="50" t="str">
        <f>'Background Results'!S37</f>
        <v>Blue green roof (SuDS)</v>
      </c>
      <c r="D60" s="60" t="str">
        <f>INDEX(Database!$AI$7:$AI$71,MATCH(B60,Database!$B$7:$B$71,0))</f>
        <v>Medium</v>
      </c>
      <c r="E60" s="60" t="str">
        <f>INDEX(Database!$AJ$7:$AJ$71,MATCH(B60,Database!$B$7:$B$71,0))</f>
        <v>N/A</v>
      </c>
      <c r="F60" s="1">
        <f>INDEX(Database!$BG$7:$BG$71,MATCH(B60,Database!$B$7:$B$71,0))</f>
        <v>13</v>
      </c>
      <c r="G60" s="51" t="str">
        <f t="shared" si="0"/>
        <v>Blue green roof (SuDS)</v>
      </c>
    </row>
    <row r="61" spans="2:7">
      <c r="B61" s="68" t="str">
        <f>INDEX(Database!$B$7:$B$71,MATCH(C61,Database!$C$7:$C$71,0))</f>
        <v>M19</v>
      </c>
      <c r="C61" s="50" t="str">
        <f>'Background Results'!S38</f>
        <v>Bioactive walls and façades</v>
      </c>
      <c r="D61" s="60" t="str">
        <f>INDEX(Database!$AI$7:$AI$71,MATCH(B61,Database!$B$7:$B$71,0))</f>
        <v>Low</v>
      </c>
      <c r="E61" s="60" t="str">
        <f>INDEX(Database!$AJ$7:$AJ$71,MATCH(B61,Database!$B$7:$B$71,0))</f>
        <v>N/A</v>
      </c>
      <c r="F61" s="1">
        <f>INDEX(Database!$BG$7:$BG$71,MATCH(B61,Database!$B$7:$B$71,0))</f>
        <v>9</v>
      </c>
      <c r="G61" s="51" t="str">
        <f t="shared" si="0"/>
        <v>Bioactive walls and façades</v>
      </c>
    </row>
    <row r="62" spans="2:7">
      <c r="B62" s="68" t="str">
        <f>INDEX(Database!$B$7:$B$71,MATCH(C62,Database!$C$7:$C$71,0))</f>
        <v>M20</v>
      </c>
      <c r="C62" s="50" t="str">
        <f>'Background Results'!S39</f>
        <v>Biosolar roofs</v>
      </c>
      <c r="D62" s="60" t="str">
        <f>INDEX(Database!$AI$7:$AI$71,MATCH(B62,Database!$B$7:$B$71,0))</f>
        <v>High</v>
      </c>
      <c r="E62" s="60" t="str">
        <f>INDEX(Database!$AJ$7:$AJ$71,MATCH(B62,Database!$B$7:$B$71,0))</f>
        <v>Variable</v>
      </c>
      <c r="F62" s="1">
        <f>INDEX(Database!$BG$7:$BG$71,MATCH(B62,Database!$B$7:$B$71,0))</f>
        <v>10</v>
      </c>
      <c r="G62" s="51" t="str">
        <f t="shared" si="0"/>
        <v>Biosolar roofs</v>
      </c>
    </row>
    <row r="63" spans="2:7">
      <c r="B63" s="68" t="str">
        <f>INDEX(Database!$B$7:$B$71,MATCH(C63,Database!$C$7:$C$71,0))</f>
        <v>M21</v>
      </c>
      <c r="C63" s="50" t="str">
        <f>'Background Results'!S40</f>
        <v>Roof solar panels</v>
      </c>
      <c r="D63" s="60" t="str">
        <f>INDEX(Database!$AI$7:$AI$71,MATCH(B63,Database!$B$7:$B$71,0))</f>
        <v>High</v>
      </c>
      <c r="E63" s="60" t="str">
        <f>INDEX(Database!$AJ$7:$AJ$71,MATCH(B63,Database!$B$7:$B$71,0))</f>
        <v>Variable</v>
      </c>
      <c r="F63" s="1">
        <f>INDEX(Database!$BG$7:$BG$71,MATCH(B63,Database!$B$7:$B$71,0))</f>
        <v>4</v>
      </c>
      <c r="G63" s="51" t="str">
        <f t="shared" si="0"/>
        <v>Roof solar panels</v>
      </c>
    </row>
    <row r="64" spans="2:7">
      <c r="B64" s="68" t="str">
        <f>INDEX(Database!$B$7:$B$71,MATCH(C64,Database!$C$7:$C$71,0))</f>
        <v>M22</v>
      </c>
      <c r="C64" s="50" t="str">
        <f>'Background Results'!S41</f>
        <v>Solar façade/cladding</v>
      </c>
      <c r="D64" s="60" t="str">
        <f>INDEX(Database!$AI$7:$AI$71,MATCH(B64,Database!$B$7:$B$71,0))</f>
        <v>High</v>
      </c>
      <c r="E64" s="60" t="str">
        <f>INDEX(Database!$AJ$7:$AJ$71,MATCH(B64,Database!$B$7:$B$71,0))</f>
        <v>Variable</v>
      </c>
      <c r="F64" s="1">
        <f>INDEX(Database!$BG$7:$BG$71,MATCH(B64,Database!$B$7:$B$71,0))</f>
        <v>7</v>
      </c>
      <c r="G64" s="51" t="str">
        <f t="shared" si="0"/>
        <v>Solar façade/cladding</v>
      </c>
    </row>
    <row r="65" spans="2:7">
      <c r="B65" s="68" t="str">
        <f>INDEX(Database!$B$7:$B$71,MATCH(C65,Database!$C$7:$C$71,0))</f>
        <v>M23</v>
      </c>
      <c r="C65" s="50" t="str">
        <f>'Background Results'!S42</f>
        <v>Solar shading – façade design</v>
      </c>
      <c r="D65" s="60" t="str">
        <f>INDEX(Database!$AI$7:$AI$71,MATCH(B65,Database!$B$7:$B$71,0))</f>
        <v>Medium</v>
      </c>
      <c r="E65" s="60" t="str">
        <f>INDEX(Database!$AJ$7:$AJ$71,MATCH(B65,Database!$B$7:$B$71,0))</f>
        <v>Small</v>
      </c>
      <c r="F65" s="1">
        <f>INDEX(Database!$BG$7:$BG$71,MATCH(B65,Database!$B$7:$B$71,0))</f>
        <v>7</v>
      </c>
      <c r="G65" s="51" t="str">
        <f t="shared" si="0"/>
        <v>Solar shading – façade design</v>
      </c>
    </row>
    <row r="66" spans="2:7">
      <c r="B66" s="68" t="str">
        <f>INDEX(Database!$B$7:$B$71,MATCH(C66,Database!$C$7:$C$71,0))</f>
        <v>M26</v>
      </c>
      <c r="C66" s="50" t="str">
        <f>'Background Results'!S43</f>
        <v>Air tightness (infiltration)</v>
      </c>
      <c r="D66" s="60" t="str">
        <f>INDEX(Database!$AI$7:$AI$71,MATCH(B66,Database!$B$7:$B$71,0))</f>
        <v>Low</v>
      </c>
      <c r="E66" s="60" t="str">
        <f>INDEX(Database!$AJ$7:$AJ$71,MATCH(B66,Database!$B$7:$B$71,0))</f>
        <v>N/A</v>
      </c>
      <c r="F66" s="1">
        <f>INDEX(Database!$BG$7:$BG$71,MATCH(B66,Database!$B$7:$B$71,0))</f>
        <v>8</v>
      </c>
      <c r="G66" s="51" t="str">
        <f t="shared" si="0"/>
        <v>Air tightness (infiltration)</v>
      </c>
    </row>
    <row r="67" spans="2:7">
      <c r="B67" s="68" t="str">
        <f>INDEX(Database!$B$7:$B$71,MATCH(C67,Database!$C$7:$C$71,0))</f>
        <v>M27</v>
      </c>
      <c r="C67" s="50" t="str">
        <f>'Background Results'!S44</f>
        <v>Natural ventilation</v>
      </c>
      <c r="D67" s="60" t="str">
        <f>INDEX(Database!$AI$7:$AI$71,MATCH(B67,Database!$B$7:$B$71,0))</f>
        <v>Low</v>
      </c>
      <c r="E67" s="60" t="str">
        <f>INDEX(Database!$AJ$7:$AJ$71,MATCH(B67,Database!$B$7:$B$71,0))</f>
        <v>N/A</v>
      </c>
      <c r="F67" s="1">
        <f>INDEX(Database!$BG$7:$BG$71,MATCH(B67,Database!$B$7:$B$71,0))</f>
        <v>6</v>
      </c>
      <c r="G67" s="51" t="str">
        <f t="shared" si="0"/>
        <v>Natural ventilation</v>
      </c>
    </row>
    <row r="68" spans="2:7">
      <c r="B68" s="68" t="str">
        <f>INDEX(Database!$B$7:$B$71,MATCH(C68,Database!$C$7:$C$71,0))</f>
        <v>M28</v>
      </c>
      <c r="C68" s="50" t="str">
        <f>'Background Results'!S45</f>
        <v>Thermal insulation retrofit</v>
      </c>
      <c r="D68" s="60" t="str">
        <f>INDEX(Database!$AI$7:$AI$71,MATCH(B68,Database!$B$7:$B$71,0))</f>
        <v>Medium</v>
      </c>
      <c r="E68" s="60" t="str">
        <f>INDEX(Database!$AJ$7:$AJ$71,MATCH(B68,Database!$B$7:$B$71,0))</f>
        <v>Small</v>
      </c>
      <c r="F68" s="1">
        <f>INDEX(Database!$BG$7:$BG$71,MATCH(B68,Database!$B$7:$B$71,0))</f>
        <v>8</v>
      </c>
      <c r="G68" s="51" t="str">
        <f t="shared" si="0"/>
        <v>Thermal insulation retrofit</v>
      </c>
    </row>
    <row r="69" spans="2:7">
      <c r="B69" s="68" t="str">
        <f>INDEX(Database!$B$7:$B$71,MATCH(C69,Database!$C$7:$C$71,0))</f>
        <v>M29</v>
      </c>
      <c r="C69" s="50" t="str">
        <f>'Background Results'!S46</f>
        <v>Window glazing</v>
      </c>
      <c r="D69" s="60" t="str">
        <f>INDEX(Database!$AI$7:$AI$71,MATCH(B69,Database!$B$7:$B$71,0))</f>
        <v>Medium</v>
      </c>
      <c r="E69" s="60" t="str">
        <f>INDEX(Database!$AJ$7:$AJ$71,MATCH(B69,Database!$B$7:$B$71,0))</f>
        <v>N/A</v>
      </c>
      <c r="F69" s="1">
        <f>INDEX(Database!$BG$7:$BG$71,MATCH(B69,Database!$B$7:$B$71,0))</f>
        <v>9</v>
      </c>
      <c r="G69" s="51" t="str">
        <f t="shared" si="0"/>
        <v>Window glazing</v>
      </c>
    </row>
    <row r="70" spans="2:7">
      <c r="B70" s="68" t="str">
        <f>INDEX(Database!$B$7:$B$71,MATCH(C70,Database!$C$7:$C$71,0))</f>
        <v>M30</v>
      </c>
      <c r="C70" s="50" t="str">
        <f>'Background Results'!S47</f>
        <v>Cool materials – façades and roofs</v>
      </c>
      <c r="D70" s="60" t="str">
        <f>INDEX(Database!$AI$7:$AI$71,MATCH(B70,Database!$B$7:$B$71,0))</f>
        <v>Low</v>
      </c>
      <c r="E70" s="60" t="str">
        <f>INDEX(Database!$AJ$7:$AJ$71,MATCH(B70,Database!$B$7:$B$71,0))</f>
        <v>N/A</v>
      </c>
      <c r="F70" s="1">
        <f>INDEX(Database!$BG$7:$BG$71,MATCH(B70,Database!$B$7:$B$71,0))</f>
        <v>5</v>
      </c>
      <c r="G70" s="51" t="str">
        <f t="shared" si="0"/>
        <v>Cool materials – façades and roofs</v>
      </c>
    </row>
    <row r="71" spans="2:7">
      <c r="B71" s="68" t="str">
        <f>INDEX(Database!$B$7:$B$71,MATCH(C71,Database!$C$7:$C$71,0))</f>
        <v>M37</v>
      </c>
      <c r="C71" s="50" t="str">
        <f>'Background Results'!S48</f>
        <v>Ponds</v>
      </c>
      <c r="D71" s="60" t="str">
        <f>INDEX(Database!$AI$7:$AI$71,MATCH(B71,Database!$B$7:$B$71,0))</f>
        <v>Medium</v>
      </c>
      <c r="E71" s="60" t="str">
        <f>INDEX(Database!$AJ$7:$AJ$71,MATCH(B71,Database!$B$7:$B$71,0))</f>
        <v>Medium</v>
      </c>
      <c r="F71" s="1">
        <f>INDEX(Database!$BG$7:$BG$71,MATCH(B71,Database!$B$7:$B$71,0))</f>
        <v>5</v>
      </c>
      <c r="G71" s="51" t="str">
        <f t="shared" si="0"/>
        <v>Ponds</v>
      </c>
    </row>
    <row r="72" spans="2:7">
      <c r="B72" s="68" t="str">
        <f>INDEX(Database!$B$7:$B$71,MATCH(C72,Database!$C$7:$C$71,0))</f>
        <v>M40</v>
      </c>
      <c r="C72" s="50" t="str">
        <f>'Background Results'!S49</f>
        <v>Greywater harvesting</v>
      </c>
      <c r="D72" s="60" t="str">
        <f>INDEX(Database!$AI$7:$AI$71,MATCH(B72,Database!$B$7:$B$71,0))</f>
        <v>High</v>
      </c>
      <c r="E72" s="60" t="str">
        <f>INDEX(Database!$AJ$7:$AJ$71,MATCH(B72,Database!$B$7:$B$71,0))</f>
        <v>Large</v>
      </c>
      <c r="F72" s="1">
        <f>INDEX(Database!$BG$7:$BG$71,MATCH(B72,Database!$B$7:$B$71,0))</f>
        <v>1</v>
      </c>
      <c r="G72" s="51" t="str">
        <f t="shared" si="0"/>
        <v>Greywater harvesting</v>
      </c>
    </row>
    <row r="73" spans="2:7">
      <c r="B73" s="68" t="str">
        <f>INDEX(Database!$B$7:$B$71,MATCH(C73,Database!$C$7:$C$71,0))</f>
        <v>M42</v>
      </c>
      <c r="C73" s="50" t="str">
        <f>'Background Results'!S50</f>
        <v>Building with flood resilient materials</v>
      </c>
      <c r="D73" s="60" t="str">
        <f>INDEX(Database!$AI$7:$AI$71,MATCH(B73,Database!$B$7:$B$71,0))</f>
        <v>Low</v>
      </c>
      <c r="E73" s="60" t="str">
        <f>INDEX(Database!$AJ$7:$AJ$71,MATCH(B73,Database!$B$7:$B$71,0))</f>
        <v>N/A</v>
      </c>
      <c r="F73" s="1">
        <f>INDEX(Database!$BG$7:$BG$71,MATCH(B73,Database!$B$7:$B$71,0))</f>
        <v>1</v>
      </c>
      <c r="G73" s="51" t="str">
        <f t="shared" si="0"/>
        <v>Building with flood resilient materials</v>
      </c>
    </row>
    <row r="74" spans="2:7">
      <c r="B74" s="68" t="str">
        <f>INDEX(Database!$B$7:$B$71,MATCH(C74,Database!$C$7:$C$71,0))</f>
        <v>M43</v>
      </c>
      <c r="C74" s="50" t="str">
        <f>'Background Results'!S51</f>
        <v>Natural flood management</v>
      </c>
      <c r="D74" s="60" t="str">
        <f>INDEX(Database!$AI$7:$AI$71,MATCH(B74,Database!$B$7:$B$71,0))</f>
        <v>N/A</v>
      </c>
      <c r="E74" s="60" t="str">
        <f>INDEX(Database!$AJ$7:$AJ$71,MATCH(B74,Database!$B$7:$B$71,0))</f>
        <v>Variable</v>
      </c>
      <c r="F74" s="1">
        <f>INDEX(Database!$BG$7:$BG$71,MATCH(B74,Database!$B$7:$B$71,0))</f>
        <v>4</v>
      </c>
      <c r="G74" s="51" t="str">
        <f t="shared" si="0"/>
        <v>Natural flood management</v>
      </c>
    </row>
    <row r="75" spans="2:7">
      <c r="B75" s="68" t="str">
        <f>INDEX(Database!$B$7:$B$71,MATCH(C75,Database!$C$7:$C$71,0))</f>
        <v>M44</v>
      </c>
      <c r="C75" s="50" t="str">
        <f>'Background Results'!S52</f>
        <v>Property level flood barrier</v>
      </c>
      <c r="D75" s="60" t="str">
        <f>INDEX(Database!$AI$7:$AI$71,MATCH(B75,Database!$B$7:$B$71,0))</f>
        <v>Medium</v>
      </c>
      <c r="E75" s="60" t="str">
        <f>INDEX(Database!$AJ$7:$AJ$71,MATCH(B75,Database!$B$7:$B$71,0))</f>
        <v>Variable</v>
      </c>
      <c r="F75" s="1">
        <f>INDEX(Database!$BG$7:$BG$71,MATCH(B75,Database!$B$7:$B$71,0))</f>
        <v>4</v>
      </c>
      <c r="G75" s="51" t="str">
        <f t="shared" si="0"/>
        <v>Property level flood barrier</v>
      </c>
    </row>
    <row r="76" spans="2:7">
      <c r="B76" s="68" t="str">
        <f>INDEX(Database!$B$7:$B$71,MATCH(C76,Database!$C$7:$C$71,0))</f>
        <v>M45</v>
      </c>
      <c r="C76" s="50" t="str">
        <f>'Background Results'!S53</f>
        <v>Protect key assets, critical infrastructure and sensitive equipment in flood zones</v>
      </c>
      <c r="D76" s="60" t="str">
        <f>INDEX(Database!$AI$7:$AI$71,MATCH(B76,Database!$B$7:$B$71,0))</f>
        <v>Low</v>
      </c>
      <c r="E76" s="60" t="str">
        <f>INDEX(Database!$AJ$7:$AJ$71,MATCH(B76,Database!$B$7:$B$71,0))</f>
        <v>Small</v>
      </c>
      <c r="F76" s="1">
        <f>INDEX(Database!$BG$7:$BG$71,MATCH(B76,Database!$B$7:$B$71,0))</f>
        <v>1</v>
      </c>
      <c r="G76" s="51" t="str">
        <f t="shared" si="0"/>
        <v>Protect key assets, critical infrastructure and sensitive equipment in flood zones</v>
      </c>
    </row>
    <row r="77" spans="2:7">
      <c r="B77" s="68" t="str">
        <f>INDEX(Database!$B$7:$B$71,MATCH(C77,Database!$C$7:$C$71,0))</f>
        <v>M46</v>
      </c>
      <c r="C77" s="50" t="str">
        <f>'Background Results'!S54</f>
        <v>Protect key assets, critical infrastructure and sensitive equipment from overheating</v>
      </c>
      <c r="D77" s="60" t="str">
        <f>INDEX(Database!$AI$7:$AI$71,MATCH(B77,Database!$B$7:$B$71,0))</f>
        <v>Medium</v>
      </c>
      <c r="E77" s="60" t="str">
        <f>INDEX(Database!$AJ$7:$AJ$71,MATCH(B77,Database!$B$7:$B$71,0))</f>
        <v>Small</v>
      </c>
      <c r="F77" s="1">
        <f>INDEX(Database!$BG$7:$BG$71,MATCH(B77,Database!$B$7:$B$71,0))</f>
        <v>1</v>
      </c>
      <c r="G77" s="51" t="str">
        <f t="shared" si="0"/>
        <v>Protect key assets, critical infrastructure and sensitive equipment from overheating</v>
      </c>
    </row>
    <row r="78" spans="2:7">
      <c r="B78" s="68" t="str">
        <f>INDEX(Database!$B$7:$B$71,MATCH(C78,Database!$C$7:$C$71,0))</f>
        <v>M49</v>
      </c>
      <c r="C78" s="50" t="str">
        <f>'Background Results'!S55</f>
        <v>Bat habitat enhancements</v>
      </c>
      <c r="D78" s="60" t="str">
        <f>INDEX(Database!$AI$7:$AI$71,MATCH(B78,Database!$B$7:$B$71,0))</f>
        <v>Low</v>
      </c>
      <c r="E78" s="60" t="str">
        <f>INDEX(Database!$AJ$7:$AJ$71,MATCH(B78,Database!$B$7:$B$71,0))</f>
        <v>Small</v>
      </c>
      <c r="F78" s="1">
        <f>INDEX(Database!$BG$7:$BG$71,MATCH(B78,Database!$B$7:$B$71,0))</f>
        <v>2</v>
      </c>
      <c r="G78" s="51" t="str">
        <f t="shared" si="0"/>
        <v>Bat habitat enhancements</v>
      </c>
    </row>
    <row r="79" spans="2:7">
      <c r="B79" s="68" t="str">
        <f>INDEX(Database!$B$7:$B$71,MATCH(C79,Database!$C$7:$C$71,0))</f>
        <v>M50</v>
      </c>
      <c r="C79" s="50" t="str">
        <f>'Background Results'!S56</f>
        <v>Wild bee habitat enhancements</v>
      </c>
      <c r="D79" s="60" t="str">
        <f>INDEX(Database!$AI$7:$AI$71,MATCH(B79,Database!$B$7:$B$71,0))</f>
        <v>Low</v>
      </c>
      <c r="E79" s="60" t="str">
        <f>INDEX(Database!$AJ$7:$AJ$71,MATCH(B79,Database!$B$7:$B$71,0))</f>
        <v>Small</v>
      </c>
      <c r="F79" s="1">
        <f>INDEX(Database!$BG$7:$BG$71,MATCH(B79,Database!$B$7:$B$71,0))</f>
        <v>2</v>
      </c>
      <c r="G79" s="51" t="str">
        <f t="shared" si="0"/>
        <v>Wild bee habitat enhancements</v>
      </c>
    </row>
    <row r="80" spans="2:7">
      <c r="B80" s="68" t="str">
        <f>INDEX(Database!$B$7:$B$71,MATCH(C80,Database!$C$7:$C$71,0))</f>
        <v>M51</v>
      </c>
      <c r="C80" s="50" t="str">
        <f>'Background Results'!S57</f>
        <v>Bird habitat enhancements</v>
      </c>
      <c r="D80" s="60" t="str">
        <f>INDEX(Database!$AI$7:$AI$71,MATCH(B80,Database!$B$7:$B$71,0))</f>
        <v>Low</v>
      </c>
      <c r="E80" s="60" t="str">
        <f>INDEX(Database!$AJ$7:$AJ$71,MATCH(B80,Database!$B$7:$B$71,0))</f>
        <v>Small</v>
      </c>
      <c r="F80" s="1">
        <f>INDEX(Database!$BG$7:$BG$71,MATCH(B80,Database!$B$7:$B$71,0))</f>
        <v>2</v>
      </c>
      <c r="G80" s="51" t="str">
        <f t="shared" si="0"/>
        <v>Bird habitat enhancements</v>
      </c>
    </row>
    <row r="81" spans="2:7">
      <c r="B81" s="68" t="str">
        <f>INDEX(Database!$B$7:$B$71,MATCH(C81,Database!$C$7:$C$71,0))</f>
        <v>M52</v>
      </c>
      <c r="C81" s="50" t="str">
        <f>'Background Results'!S58</f>
        <v>Nature comfort sites</v>
      </c>
      <c r="D81" s="60" t="str">
        <f>INDEX(Database!$AI$7:$AI$71,MATCH(B81,Database!$B$7:$B$71,0))</f>
        <v>Low</v>
      </c>
      <c r="E81" s="60" t="str">
        <f>INDEX(Database!$AJ$7:$AJ$71,MATCH(B81,Database!$B$7:$B$71,0))</f>
        <v>Small</v>
      </c>
      <c r="F81" s="1">
        <f>INDEX(Database!$BG$7:$BG$71,MATCH(B81,Database!$B$7:$B$71,0))</f>
        <v>2</v>
      </c>
      <c r="G81" s="51" t="str">
        <f t="shared" si="0"/>
        <v>Nature comfort sites</v>
      </c>
    </row>
    <row r="82" spans="2:7">
      <c r="B82" s="68" t="str">
        <f>INDEX(Database!$B$7:$B$71,MATCH(C82,Database!$C$7:$C$71,0))</f>
        <v>M55</v>
      </c>
      <c r="C82" s="50" t="str">
        <f>'Background Results'!S59</f>
        <v>Undisturbed wildlife zones</v>
      </c>
      <c r="D82" s="60" t="str">
        <f>INDEX(Database!$AI$7:$AI$71,MATCH(B82,Database!$B$7:$B$71,0))</f>
        <v>N/A</v>
      </c>
      <c r="E82" s="60" t="str">
        <f>INDEX(Database!$AJ$7:$AJ$71,MATCH(B82,Database!$B$7:$B$71,0))</f>
        <v>Variable</v>
      </c>
      <c r="F82" s="1">
        <f>INDEX(Database!$BG$7:$BG$71,MATCH(B82,Database!$B$7:$B$71,0))</f>
        <v>3</v>
      </c>
      <c r="G82" s="51" t="str">
        <f t="shared" si="0"/>
        <v>Undisturbed wildlife zones</v>
      </c>
    </row>
    <row r="83" spans="2:7">
      <c r="B83" s="68" t="str">
        <f>INDEX(Database!$B$7:$B$71,MATCH(C83,Database!$C$7:$C$71,0))</f>
        <v>M56</v>
      </c>
      <c r="C83" s="50" t="str">
        <f>'Background Results'!S60</f>
        <v>Biodiversity stepping stones</v>
      </c>
      <c r="D83" s="60" t="str">
        <f>INDEX(Database!$AI$7:$AI$71,MATCH(B83,Database!$B$7:$B$71,0))</f>
        <v>N/A</v>
      </c>
      <c r="E83" s="60" t="str">
        <f>INDEX(Database!$AJ$7:$AJ$71,MATCH(B83,Database!$B$7:$B$71,0))</f>
        <v>Variable</v>
      </c>
      <c r="F83" s="1">
        <f>INDEX(Database!$BG$7:$BG$71,MATCH(B83,Database!$B$7:$B$71,0))</f>
        <v>5</v>
      </c>
      <c r="G83" s="51" t="str">
        <f t="shared" si="0"/>
        <v>Biodiversity stepping stones</v>
      </c>
    </row>
    <row r="84" spans="2:7">
      <c r="B84" s="68" t="str">
        <f>INDEX(Database!$B$7:$B$71,MATCH(C84,Database!$C$7:$C$71,0))</f>
        <v>M57</v>
      </c>
      <c r="C84" s="50" t="str">
        <f>'Background Results'!S61</f>
        <v>Grazing</v>
      </c>
      <c r="D84" s="60" t="str">
        <f>INDEX(Database!$AI$7:$AI$71,MATCH(B84,Database!$B$7:$B$71,0))</f>
        <v>N/A</v>
      </c>
      <c r="E84" s="60" t="str">
        <f>INDEX(Database!$AJ$7:$AJ$71,MATCH(B84,Database!$B$7:$B$71,0))</f>
        <v>Large</v>
      </c>
      <c r="F84" s="1">
        <f>INDEX(Database!$BG$7:$BG$71,MATCH(B84,Database!$B$7:$B$71,0))</f>
        <v>4</v>
      </c>
      <c r="G84" s="51" t="str">
        <f t="shared" si="0"/>
        <v>Grazing</v>
      </c>
    </row>
    <row r="85" spans="2:7">
      <c r="B85" s="68" t="str">
        <f>INDEX(Database!$B$7:$B$71,MATCH(C85,Database!$C$7:$C$71,0))</f>
        <v>M58</v>
      </c>
      <c r="C85" s="50" t="str">
        <f>'Background Results'!S62</f>
        <v>Climate resilient planting - adaptive</v>
      </c>
      <c r="D85" s="60" t="str">
        <f>INDEX(Database!$AI$7:$AI$71,MATCH(B85,Database!$B$7:$B$71,0))</f>
        <v>Low</v>
      </c>
      <c r="E85" s="60" t="str">
        <f>INDEX(Database!$AJ$7:$AJ$71,MATCH(B85,Database!$B$7:$B$71,0))</f>
        <v>N/A</v>
      </c>
      <c r="F85" s="1">
        <f>INDEX(Database!$BG$7:$BG$71,MATCH(B85,Database!$B$7:$B$71,0))</f>
        <v>5</v>
      </c>
      <c r="G85" s="51" t="str">
        <f t="shared" si="0"/>
        <v>Climate resilient planting - adaptive</v>
      </c>
    </row>
    <row r="86" spans="2:7">
      <c r="B86" s="68" t="str">
        <f>INDEX(Database!$B$7:$B$71,MATCH(C86,Database!$C$7:$C$71,0))</f>
        <v>M59</v>
      </c>
      <c r="C86" s="50" t="str">
        <f>'Background Results'!S63</f>
        <v>Climate resilient planting - biodiverse</v>
      </c>
      <c r="D86" s="60" t="str">
        <f>INDEX(Database!$AI$7:$AI$71,MATCH(B86,Database!$B$7:$B$71,0))</f>
        <v>Low</v>
      </c>
      <c r="E86" s="60" t="str">
        <f>INDEX(Database!$AJ$7:$AJ$71,MATCH(B86,Database!$B$7:$B$71,0))</f>
        <v>N/A</v>
      </c>
      <c r="F86" s="1">
        <f>INDEX(Database!$BG$7:$BG$71,MATCH(B86,Database!$B$7:$B$71,0))</f>
        <v>4</v>
      </c>
      <c r="G86" s="51" t="str">
        <f t="shared" si="0"/>
        <v>Climate resilient planting - biodiverse</v>
      </c>
    </row>
    <row r="87" spans="2:7">
      <c r="B87" s="68" t="str">
        <f>INDEX(Database!$B$7:$B$71,MATCH(C87,Database!$C$7:$C$71,0))</f>
        <v>M60</v>
      </c>
      <c r="C87" s="50" t="str">
        <f>'Background Results'!S64</f>
        <v>Community allotment beds</v>
      </c>
      <c r="D87" s="60" t="str">
        <f>INDEX(Database!$AI$7:$AI$71,MATCH(B87,Database!$B$7:$B$71,0))</f>
        <v>N/A</v>
      </c>
      <c r="E87" s="60" t="str">
        <f>INDEX(Database!$AJ$7:$AJ$71,MATCH(B87,Database!$B$7:$B$71,0))</f>
        <v>Medium</v>
      </c>
      <c r="F87" s="1">
        <f>INDEX(Database!$BG$7:$BG$71,MATCH(B87,Database!$B$7:$B$71,0))</f>
        <v>2</v>
      </c>
      <c r="G87" s="51" t="str">
        <f t="shared" si="0"/>
        <v>Community allotment beds</v>
      </c>
    </row>
    <row r="88" spans="2:7">
      <c r="B88" s="68" t="str">
        <f>INDEX(Database!$B$7:$B$71,MATCH(C88,Database!$C$7:$C$71,0))</f>
        <v>M61</v>
      </c>
      <c r="C88" s="50" t="str">
        <f>'Background Results'!S65</f>
        <v>Food growing space</v>
      </c>
      <c r="D88" s="60" t="str">
        <f>INDEX(Database!$AI$7:$AI$71,MATCH(B88,Database!$B$7:$B$71,0))</f>
        <v>N/A</v>
      </c>
      <c r="E88" s="60" t="str">
        <f>INDEX(Database!$AJ$7:$AJ$71,MATCH(B88,Database!$B$7:$B$71,0))</f>
        <v>Variable</v>
      </c>
      <c r="F88" s="1">
        <f>INDEX(Database!$BG$7:$BG$71,MATCH(B88,Database!$B$7:$B$71,0))</f>
        <v>2</v>
      </c>
      <c r="G88" s="51" t="str">
        <f t="shared" si="0"/>
        <v>Food growing space</v>
      </c>
    </row>
    <row r="89" spans="2:7">
      <c r="B89" s="68" t="str">
        <f>INDEX(Database!$B$7:$B$71,MATCH(C89,Database!$C$7:$C$71,0))</f>
        <v>M64</v>
      </c>
      <c r="C89" s="50" t="str">
        <f>'Background Results'!S66</f>
        <v>Other habitat enhancements</v>
      </c>
      <c r="D89" s="60" t="str">
        <f>INDEX(Database!$AI$7:$AI$71,MATCH(B89,Database!$B$7:$B$71,0))</f>
        <v>N/A</v>
      </c>
      <c r="E89" s="60" t="str">
        <f>INDEX(Database!$AJ$7:$AJ$71,MATCH(B89,Database!$B$7:$B$71,0))</f>
        <v>Variable</v>
      </c>
      <c r="F89" s="1">
        <f>INDEX(Database!$BG$7:$BG$71,MATCH(B89,Database!$B$7:$B$71,0))</f>
        <v>1</v>
      </c>
      <c r="G89" s="51" t="str">
        <f t="shared" si="0"/>
        <v>Other habitat enhancements</v>
      </c>
    </row>
    <row r="90" spans="2:7">
      <c r="B90" s="68" t="str">
        <f>INDEX(Database!$B$7:$B$71,MATCH(C90,Database!$C$7:$C$71,0))</f>
        <v>M54</v>
      </c>
      <c r="C90" s="50" t="str">
        <f>'Background Results'!S67</f>
        <v>Log piles and leaf letter</v>
      </c>
      <c r="D90" s="60" t="str">
        <f>INDEX(Database!$AI$7:$AI$71,MATCH(B90,Database!$B$7:$B$71,0))</f>
        <v>Low</v>
      </c>
      <c r="E90" s="60" t="str">
        <f>INDEX(Database!$AJ$7:$AJ$71,MATCH(B90,Database!$B$7:$B$71,0))</f>
        <v>Medium</v>
      </c>
      <c r="F90" s="1">
        <f>INDEX(Database!$BG$7:$BG$71,MATCH(B90,Database!$B$7:$B$71,0))</f>
        <v>2</v>
      </c>
      <c r="G90" s="51" t="str">
        <f t="shared" si="0"/>
        <v>Log piles and leaf letter</v>
      </c>
    </row>
    <row r="91" spans="2:7">
      <c r="B91" s="68" t="str">
        <f>INDEX(Database!$B$7:$B$71,MATCH(C91,Database!$C$7:$C$71,0))</f>
        <v>M63</v>
      </c>
      <c r="C91" s="50" t="str">
        <f>'Background Results'!S68</f>
        <v>Cool spaces – publicly accessible network</v>
      </c>
      <c r="D91" s="60" t="str">
        <f>INDEX(Database!$AI$7:$AI$71,MATCH(B91,Database!$B$7:$B$71,0))</f>
        <v>N/A</v>
      </c>
      <c r="E91" s="60" t="str">
        <f>INDEX(Database!$AJ$7:$AJ$71,MATCH(B91,Database!$B$7:$B$71,0))</f>
        <v>Medium</v>
      </c>
      <c r="F91" s="1">
        <f>INDEX(Database!$BG$7:$BG$71,MATCH(B91,Database!$B$7:$B$71,0))</f>
        <v>2</v>
      </c>
      <c r="G91" s="51" t="str">
        <f t="shared" si="0"/>
        <v>Cool spaces – publicly accessible network</v>
      </c>
    </row>
    <row r="92" spans="2:7">
      <c r="B92" s="68" t="str">
        <f>INDEX(Database!$B$7:$B$71,MATCH(C92,Database!$C$7:$C$71,0))</f>
        <v>M64</v>
      </c>
      <c r="C92" s="50" t="s">
        <v>309</v>
      </c>
      <c r="D92" s="60" t="str">
        <f>INDEX(Database!$AI$7:$AI$71,MATCH(B92,Database!$B$7:$B$71,0))</f>
        <v>N/A</v>
      </c>
      <c r="E92" s="60" t="str">
        <f>INDEX(Database!$AJ$7:$AJ$71,MATCH(B92,Database!$B$7:$B$71,0))</f>
        <v>Variable</v>
      </c>
      <c r="F92" s="1">
        <f>INDEX(Database!$BG$7:$BG$71,MATCH(B92,Database!$B$7:$B$71,0))</f>
        <v>1</v>
      </c>
      <c r="G92" s="51" t="str">
        <f t="shared" si="0"/>
        <v>Other habitat enhancements</v>
      </c>
    </row>
    <row r="93" spans="2:7">
      <c r="B93" s="68" t="str">
        <f>INDEX(Database!$B$7:$B$71,MATCH(C93,Database!$C$7:$C$71,0))</f>
        <v>M65</v>
      </c>
      <c r="C93" s="50" t="s">
        <v>312</v>
      </c>
      <c r="D93" s="60" t="str">
        <f>INDEX(Database!$AI$7:$AI$71,MATCH(B93,Database!$B$7:$B$71,0))</f>
        <v>N/A</v>
      </c>
      <c r="E93" s="60" t="str">
        <f>INDEX(Database!$AJ$7:$AJ$71,MATCH(B93,Database!$B$7:$B$71,0))</f>
        <v>Variable</v>
      </c>
      <c r="F93" s="1">
        <f>INDEX(Database!$BG$7:$BG$71,MATCH(B93,Database!$B$7:$B$71,0))</f>
        <v>2</v>
      </c>
      <c r="G93" s="157" t="s">
        <v>312</v>
      </c>
    </row>
    <row r="94" spans="2:7">
      <c r="B94" s="68" t="str">
        <f>INDEX(Database!$B$7:$B$80,MATCH(C94,Database!$C$7:$C$80,0))</f>
        <v>M66</v>
      </c>
      <c r="C94" s="50" t="s">
        <v>315</v>
      </c>
      <c r="D94" s="60" t="str">
        <f>INDEX(Database!$AI$7:$AI$80,MATCH(B94,Database!$B$7:$B$80,0))</f>
        <v>Low</v>
      </c>
      <c r="E94" s="60" t="str">
        <f>INDEX(Database!$AJ$7:$AJ$80,MATCH(B94,Database!$B$7:$B$80,0))</f>
        <v>Variable</v>
      </c>
      <c r="F94" s="1">
        <f>INDEX(Database!$BG$7:$BG$80,MATCH(B94,Database!$B$7:$B$80,0))</f>
        <v>5</v>
      </c>
      <c r="G94" s="157" t="s">
        <v>315</v>
      </c>
    </row>
    <row r="95" spans="2:7">
      <c r="B95" s="68" t="str">
        <f>INDEX(Database!$B$7:$B$80,MATCH(C95,Database!$C$7:$C$80,0))</f>
        <v>M67</v>
      </c>
      <c r="C95" s="155" t="s">
        <v>318</v>
      </c>
      <c r="D95" s="60" t="str">
        <f>INDEX(Database!$AI$7:$AI$80,MATCH(B95,Database!$B$7:$B$80,0))</f>
        <v>Medium</v>
      </c>
      <c r="E95" s="60" t="str">
        <f>INDEX(Database!$AJ$7:$AJ$80,MATCH(B95,Database!$B$7:$B$80,0))</f>
        <v>Variable</v>
      </c>
      <c r="F95" s="1">
        <f>INDEX(Database!$BG$7:$BG$80,MATCH(B95,Database!$B$7:$B$80,0))</f>
        <v>12</v>
      </c>
      <c r="G95" s="158" t="s">
        <v>318</v>
      </c>
    </row>
    <row r="96" spans="2:7" ht="17.25" thickBot="1">
      <c r="B96" s="68" t="str">
        <f>INDEX(Database!$B$7:$B$80,MATCH(C96,Database!$C$7:$C$80,0))</f>
        <v>M68</v>
      </c>
      <c r="C96" s="156" t="s">
        <v>321</v>
      </c>
      <c r="D96" s="60" t="str">
        <f>INDEX(Database!$AI$7:$AI$80,MATCH(B96,Database!$B$7:$B$80,0))</f>
        <v>High</v>
      </c>
      <c r="E96" s="60" t="str">
        <f>INDEX(Database!$AJ$7:$AJ$80,MATCH(B96,Database!$B$7:$B$80,0))</f>
        <v>Variable</v>
      </c>
      <c r="F96" s="1">
        <f>INDEX(Database!$BG$7:$BG$80,MATCH(B96,Database!$B$7:$B$80,0))</f>
        <v>11</v>
      </c>
      <c r="G96" s="159" t="s">
        <v>321</v>
      </c>
    </row>
    <row r="97" spans="2:7">
      <c r="B97" s="68" t="e">
        <f>INDEX(Database!$B$7:$B$71,MATCH(C97,Database!$C$7:$C$71,0))</f>
        <v>#N/A</v>
      </c>
      <c r="C97" s="50">
        <f>'Background Results'!S74</f>
        <v>0</v>
      </c>
      <c r="D97" s="60" t="e">
        <f>INDEX(Database!$AI$7:$AI$71,MATCH(B97,Database!$B$7:$B$71,0))</f>
        <v>#N/A</v>
      </c>
      <c r="E97" s="60" t="e">
        <f>INDEX(Database!$AJ$7:$AJ$71,MATCH(B97,Database!$B$7:$B$71,0))</f>
        <v>#N/A</v>
      </c>
      <c r="F97" s="1" t="e">
        <f>INDEX(Database!$BG$7:$BG$71,MATCH(B97,Database!$B$7:$B$71,0))</f>
        <v>#N/A</v>
      </c>
      <c r="G97" s="52"/>
    </row>
    <row r="98" spans="2:7">
      <c r="B98" s="68" t="e">
        <f>INDEX(Database!$B$7:$B$71,MATCH(C98,Database!$C$7:$C$71,0))</f>
        <v>#N/A</v>
      </c>
      <c r="C98" s="50">
        <f>'Background Results'!S75</f>
        <v>0</v>
      </c>
      <c r="D98" s="60" t="e">
        <f>INDEX(Database!$AI$7:$AI$71,MATCH(B98,Database!$B$7:$B$71,0))</f>
        <v>#N/A</v>
      </c>
      <c r="E98" s="60" t="e">
        <f>INDEX(Database!$AJ$7:$AJ$71,MATCH(B98,Database!$B$7:$B$71,0))</f>
        <v>#N/A</v>
      </c>
      <c r="F98" s="1" t="e">
        <f>INDEX(Database!$BG$7:$BG$71,MATCH(B98,Database!$B$7:$B$71,0))</f>
        <v>#N/A</v>
      </c>
      <c r="G98" s="52"/>
    </row>
    <row r="99" spans="2:7">
      <c r="B99" s="68" t="e">
        <f>INDEX(Database!$B$7:$B$71,MATCH(C99,Database!$C$7:$C$71,0))</f>
        <v>#N/A</v>
      </c>
      <c r="C99" s="50">
        <f>'Background Results'!S76</f>
        <v>0</v>
      </c>
      <c r="D99" s="60" t="e">
        <f>INDEX(Database!$AI$7:$AI$71,MATCH(B99,Database!$B$7:$B$71,0))</f>
        <v>#N/A</v>
      </c>
      <c r="E99" s="60" t="e">
        <f>INDEX(Database!$AJ$7:$AJ$71,MATCH(B99,Database!$B$7:$B$71,0))</f>
        <v>#N/A</v>
      </c>
      <c r="F99" s="1" t="e">
        <f>INDEX(Database!$BG$7:$BG$71,MATCH(B99,Database!$B$7:$B$71,0))</f>
        <v>#N/A</v>
      </c>
      <c r="G99" s="52"/>
    </row>
    <row r="100" spans="2:7">
      <c r="B100" s="68" t="e">
        <f>INDEX(Database!$B$7:$B$71,MATCH(C100,Database!$C$7:$C$71,0))</f>
        <v>#N/A</v>
      </c>
      <c r="C100" s="50">
        <f>'Background Results'!S77</f>
        <v>0</v>
      </c>
      <c r="D100" s="60" t="e">
        <f>INDEX(Database!$AI$7:$AI$71,MATCH(B100,Database!$B$7:$B$71,0))</f>
        <v>#N/A</v>
      </c>
      <c r="E100" s="60" t="e">
        <f>INDEX(Database!$AJ$7:$AJ$71,MATCH(B100,Database!$B$7:$B$71,0))</f>
        <v>#N/A</v>
      </c>
      <c r="F100" s="1" t="e">
        <f>INDEX(Database!$BG$7:$BG$71,MATCH(B100,Database!$B$7:$B$71,0))</f>
        <v>#N/A</v>
      </c>
      <c r="G100" s="52"/>
    </row>
    <row r="101" spans="2:7">
      <c r="B101" s="68" t="e">
        <f>INDEX(Database!$B$7:$B$71,MATCH(C101,Database!$C$7:$C$71,0))</f>
        <v>#N/A</v>
      </c>
      <c r="C101" s="50">
        <f>'Background Results'!S78</f>
        <v>0</v>
      </c>
      <c r="D101" s="60" t="e">
        <f>INDEX(Database!$AI$7:$AI$71,MATCH(B101,Database!$B$7:$B$71,0))</f>
        <v>#N/A</v>
      </c>
      <c r="E101" s="60" t="e">
        <f>INDEX(Database!$AJ$7:$AJ$71,MATCH(B101,Database!$B$7:$B$71,0))</f>
        <v>#N/A</v>
      </c>
      <c r="F101" s="1" t="e">
        <f>INDEX(Database!$BG$7:$BG$71,MATCH(B101,Database!$B$7:$B$71,0))</f>
        <v>#N/A</v>
      </c>
      <c r="G101" s="52"/>
    </row>
    <row r="102" spans="2:7">
      <c r="B102" s="68" t="e">
        <f>INDEX(Database!$B$7:$B$71,MATCH(C102,Database!$C$7:$C$71,0))</f>
        <v>#N/A</v>
      </c>
      <c r="C102" s="50">
        <f>'Background Results'!S79</f>
        <v>0</v>
      </c>
      <c r="D102" s="60" t="e">
        <f>INDEX(Database!$AI$7:$AI$71,MATCH(B102,Database!$B$7:$B$71,0))</f>
        <v>#N/A</v>
      </c>
      <c r="E102" s="60" t="e">
        <f>INDEX(Database!$AJ$7:$AJ$71,MATCH(B102,Database!$B$7:$B$71,0))</f>
        <v>#N/A</v>
      </c>
      <c r="F102" s="1" t="e">
        <f>INDEX(Database!$BG$7:$BG$71,MATCH(B102,Database!$B$7:$B$71,0))</f>
        <v>#N/A</v>
      </c>
      <c r="G102" s="52"/>
    </row>
    <row r="103" spans="2:7">
      <c r="B103" s="68" t="e">
        <f>INDEX(Database!$B$7:$B$71,MATCH(C103,Database!$C$7:$C$71,0))</f>
        <v>#N/A</v>
      </c>
      <c r="C103" s="50">
        <f>'Background Results'!S80</f>
        <v>0</v>
      </c>
      <c r="D103" s="60" t="e">
        <f>INDEX(Database!$AI$7:$AI$71,MATCH(B103,Database!$B$7:$B$71,0))</f>
        <v>#N/A</v>
      </c>
      <c r="E103" s="60" t="e">
        <f>INDEX(Database!$AJ$7:$AJ$71,MATCH(B103,Database!$B$7:$B$71,0))</f>
        <v>#N/A</v>
      </c>
      <c r="F103" s="1" t="e">
        <f>INDEX(Database!$BG$7:$BG$71,MATCH(B103,Database!$B$7:$B$71,0))</f>
        <v>#N/A</v>
      </c>
      <c r="G103" s="52"/>
    </row>
    <row r="104" spans="2:7" ht="17.25" thickBot="1">
      <c r="B104" s="68" t="e">
        <f>INDEX(Database!$B$7:$B$71,MATCH(C104,Database!$C$7:$C$71,0))</f>
        <v>#N/A</v>
      </c>
      <c r="C104" s="53">
        <f>'Background Results'!S81</f>
        <v>0</v>
      </c>
      <c r="D104" s="61" t="e">
        <f>INDEX(Database!$AI$7:$AI$71,MATCH(B104,Database!$B$7:$B$71,0))</f>
        <v>#N/A</v>
      </c>
      <c r="E104" s="61" t="e">
        <f>INDEX(Database!$AJ$7:$AJ$71,MATCH(B104,Database!$B$7:$B$71,0))</f>
        <v>#N/A</v>
      </c>
      <c r="F104" s="54" t="e">
        <f>INDEX(Database!$BG$7:$BG$71,MATCH(B104,Database!$B$7:$B$71,0))</f>
        <v>#N/A</v>
      </c>
      <c r="G104" s="55"/>
    </row>
  </sheetData>
  <conditionalFormatting sqref="D28:D104">
    <cfRule type="cellIs" dxfId="5" priority="5" operator="equal">
      <formula>"High"</formula>
    </cfRule>
    <cfRule type="cellIs" dxfId="4" priority="7" operator="equal">
      <formula>"Low"</formula>
    </cfRule>
  </conditionalFormatting>
  <conditionalFormatting sqref="D28:E104">
    <cfRule type="cellIs" dxfId="3" priority="3" operator="equal">
      <formula>"Medium"</formula>
    </cfRule>
  </conditionalFormatting>
  <conditionalFormatting sqref="E28:E104">
    <cfRule type="cellIs" dxfId="2" priority="1" operator="equal">
      <formula>"Variable"</formula>
    </cfRule>
    <cfRule type="cellIs" dxfId="1" priority="2" operator="equal">
      <formula>"Large"</formula>
    </cfRule>
    <cfRule type="cellIs" dxfId="0" priority="4" operator="equal">
      <formula>"Small"</formula>
    </cfRule>
  </conditionalFormatting>
  <conditionalFormatting sqref="F28:F104">
    <cfRule type="dataBar" priority="8">
      <dataBar>
        <cfvo type="min"/>
        <cfvo type="max"/>
        <color rgb="FF638EC6"/>
      </dataBar>
      <extLst>
        <ext xmlns:x14="http://schemas.microsoft.com/office/spreadsheetml/2009/9/main" uri="{B025F937-C7B1-47D3-B67F-A62EFF666E3E}">
          <x14:id>{1A984FDD-523B-4745-A1CD-0B7EC774179E}</x14:id>
        </ext>
      </extLst>
    </cfRule>
  </conditionalFormatting>
  <hyperlinks>
    <hyperlink ref="G93" location="'M65'!A1" display="Soil remediation" xr:uid="{39B43696-8153-4646-93E1-6AC6C28E0EC9}"/>
    <hyperlink ref="G94" location="'M66'!A1" display="Lawn drainage" xr:uid="{F7CE509C-F51F-4106-9129-ECD11023F6AA}"/>
    <hyperlink ref="G95" location="'M67'!A1" display="Miyawaki Forest Planting" xr:uid="{D716DB50-2026-43DA-A696-C035E1A72C18}"/>
    <hyperlink ref="G96" location="'M68'!A1" display="Connected Tree Pits" xr:uid="{87CE186C-6A29-4158-9E15-3EB3AF286025}"/>
  </hyperlinks>
  <pageMargins left="0.7" right="0.7" top="0.75" bottom="0.75" header="0.3" footer="0.3"/>
  <pageSetup paperSize="9" orientation="portrait" r:id="rId1"/>
  <drawing r:id="rId2"/>
  <extLst>
    <ext xmlns:x14="http://schemas.microsoft.com/office/spreadsheetml/2009/9/main" uri="{78C0D931-6437-407d-A8EE-F0AAD7539E65}">
      <x14:conditionalFormattings>
        <x14:conditionalFormatting xmlns:xm="http://schemas.microsoft.com/office/excel/2006/main">
          <x14:cfRule type="dataBar" id="{1A984FDD-523B-4745-A1CD-0B7EC774179E}">
            <x14:dataBar minLength="0" maxLength="100" gradient="0">
              <x14:cfvo type="autoMin"/>
              <x14:cfvo type="autoMax"/>
              <x14:negativeFillColor rgb="FFFF0000"/>
              <x14:axisColor rgb="FF000000"/>
            </x14:dataBar>
          </x14:cfRule>
          <xm:sqref>F28:F104</xm:sqref>
        </x14:conditionalFormatting>
      </x14:conditionalFormattings>
    </ext>
    <ext xmlns:x14="http://schemas.microsoft.com/office/spreadsheetml/2009/9/main" uri="{CCE6A557-97BC-4b89-ADB6-D9C93CAAB3DF}">
      <x14:dataValidations xmlns:xm="http://schemas.microsoft.com/office/excel/2006/main" count="4">
        <x14:dataValidation type="list" allowBlank="1" showInputMessage="1" showErrorMessage="1" xr:uid="{00000000-0002-0000-0200-000000000000}">
          <x14:formula1>
            <xm:f>List!$B$6:$B$10</xm:f>
          </x14:formula1>
          <xm:sqref>C9</xm:sqref>
        </x14:dataValidation>
        <x14:dataValidation type="list" allowBlank="1" showInputMessage="1" showErrorMessage="1" xr:uid="{00000000-0002-0000-0200-000001000000}">
          <x14:formula1>
            <xm:f>List!$C$6:$C$17</xm:f>
          </x14:formula1>
          <xm:sqref>C12</xm:sqref>
        </x14:dataValidation>
        <x14:dataValidation type="list" allowBlank="1" showInputMessage="1" showErrorMessage="1" xr:uid="{00000000-0002-0000-0200-000002000000}">
          <x14:formula1>
            <xm:f>List!$D$6:$D$21</xm:f>
          </x14:formula1>
          <xm:sqref>C15</xm:sqref>
        </x14:dataValidation>
        <x14:dataValidation type="list" allowBlank="1" showInputMessage="1" showErrorMessage="1" xr:uid="{00000000-0002-0000-0200-000003000000}">
          <x14:formula1>
            <xm:f>List!$E$6:$E$12</xm:f>
          </x14:formula1>
          <xm:sqref>C18</xm:sqref>
        </x14:dataValidation>
      </x14:dataValidations>
    </ext>
  </extLst>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E7D316-C921-4DFE-B04E-6AF23F44F637}">
  <sheetPr codeName="Sheet33"/>
  <dimension ref="A1:G33"/>
  <sheetViews>
    <sheetView topLeftCell="D1" zoomScale="80" zoomScaleNormal="80" workbookViewId="0">
      <selection activeCell="G6" sqref="G6:G7"/>
    </sheetView>
  </sheetViews>
  <sheetFormatPr defaultRowHeight="16.5"/>
  <cols>
    <col min="1" max="1" width="2.5" customWidth="1"/>
    <col min="2" max="2" width="12.625" customWidth="1"/>
    <col min="3" max="3" width="124.375" customWidth="1"/>
    <col min="4" max="4" width="13.375" customWidth="1"/>
    <col min="5" max="5" width="41.5" customWidth="1"/>
    <col min="6" max="6" width="11.5" customWidth="1"/>
    <col min="7" max="7" width="48.875" customWidth="1"/>
  </cols>
  <sheetData>
    <row r="1" spans="1:7" s="59" customFormat="1" ht="23.25" customHeight="1">
      <c r="A1" s="160" t="s">
        <v>338</v>
      </c>
      <c r="B1" s="160"/>
      <c r="C1" s="160"/>
    </row>
    <row r="2" spans="1:7" ht="8.25" customHeight="1"/>
    <row r="3" spans="1:7" ht="24.75" customHeight="1">
      <c r="B3" s="87" t="s">
        <v>196</v>
      </c>
      <c r="C3" s="161" t="str">
        <f>VLOOKUP(B3,Database!B7:C71,2,FALSE)</f>
        <v>Natural ventilation</v>
      </c>
      <c r="D3" s="161"/>
      <c r="E3" s="161"/>
      <c r="F3" s="88"/>
      <c r="G3" s="88"/>
    </row>
    <row r="4" spans="1:7" ht="113.25" customHeight="1">
      <c r="B4" s="66" t="s">
        <v>339</v>
      </c>
      <c r="C4" s="65" t="s">
        <v>505</v>
      </c>
      <c r="D4" s="112" t="s">
        <v>378</v>
      </c>
      <c r="E4" s="117" t="s">
        <v>506</v>
      </c>
      <c r="F4" s="95"/>
      <c r="G4" s="96"/>
    </row>
    <row r="5" spans="1:7" ht="80.25" customHeight="1">
      <c r="B5" s="162" t="s">
        <v>343</v>
      </c>
      <c r="C5" s="163" t="s">
        <v>507</v>
      </c>
      <c r="D5" s="108"/>
      <c r="E5" s="118"/>
      <c r="F5" s="97"/>
      <c r="G5" s="98"/>
    </row>
    <row r="6" spans="1:7" ht="72" customHeight="1">
      <c r="B6" s="162"/>
      <c r="C6" s="164"/>
      <c r="D6" s="66" t="s">
        <v>345</v>
      </c>
      <c r="E6" s="67" t="str">
        <f>B18&amp;" "&amp;B19&amp;CHAR(10)&amp;B20&amp;" "&amp;B21&amp;CHAR(10)&amp;B22&amp;" "&amp;B23</f>
        <v xml:space="preserve"> • Overheating
 </v>
      </c>
      <c r="F6" s="112" t="s">
        <v>381</v>
      </c>
      <c r="G6" s="113" t="str">
        <f>F18&amp;" "&amp;F19&amp;" "&amp;F20&amp;CHAR(10)&amp;F21&amp;" "&amp;F22&amp;" "&amp;F23&amp;CHAR(10)&amp;F24&amp;" "&amp;F25&amp;" "&amp;F26&amp;CHAR(10)&amp;F27&amp;" "&amp;F28&amp;" "&amp;F29&amp;CHAR(10)&amp;F30&amp;" "&amp;F31&amp;" "&amp;F32&amp;" "&amp;F33</f>
        <v xml:space="preserve">  
• Air quality improvement  
• Carbon reduction • Economic savings 
• Energy consumption reduction  • Indoor thermal comfort
 • Health and wellbeing  </v>
      </c>
    </row>
    <row r="7" spans="1:7" ht="48.75" customHeight="1">
      <c r="B7" s="162"/>
      <c r="C7" s="164"/>
      <c r="D7" s="66" t="s">
        <v>347</v>
      </c>
      <c r="E7" s="67" t="str">
        <f>C18&amp;CHAR(10)&amp;C19&amp;CHAR(10)&amp;C20</f>
        <v xml:space="preserve">• Buildings
</v>
      </c>
      <c r="F7" s="108"/>
      <c r="G7" s="136"/>
    </row>
    <row r="8" spans="1:7" ht="73.5" customHeight="1">
      <c r="B8" s="162"/>
      <c r="C8" s="164"/>
      <c r="D8" s="66" t="s">
        <v>348</v>
      </c>
      <c r="E8" s="67" t="str">
        <f>D18&amp;"  "&amp;D19&amp;CHAR(10)&amp;D20&amp;" "&amp;D21&amp;CHAR(10)&amp;D22&amp;"  "&amp;D23&amp;CHAR(10)&amp;D24&amp;"  "&amp;D25&amp;CHAR(10)&amp;D26&amp;"  "&amp;D27</f>
        <v xml:space="preserve">• Residential Building  
  </v>
      </c>
      <c r="F8" s="66" t="s">
        <v>349</v>
      </c>
      <c r="G8" s="65" t="str">
        <f>E18&amp;" "&amp;E19&amp;" "&amp;E20&amp;CHAR(10)&amp;E21&amp;" "&amp;E22&amp;" "&amp;E23&amp;CHAR(10)&amp;E24&amp;" "&amp;E25&amp;" "&amp;E26&amp;CHAR(10)&amp;E27&amp;" "&amp;E28&amp;" "&amp;E29&amp;CHAR(10)&amp;E30&amp;" "&amp;E31</f>
        <v xml:space="preserve"> • Envelope • Energy, Heating and Cooling
 </v>
      </c>
    </row>
    <row r="9" spans="1:7" ht="117.75" customHeight="1">
      <c r="B9" s="162" t="s">
        <v>350</v>
      </c>
      <c r="C9" s="163" t="s">
        <v>508</v>
      </c>
      <c r="D9" s="66" t="s">
        <v>352</v>
      </c>
      <c r="E9" s="144" t="s">
        <v>509</v>
      </c>
      <c r="F9" s="125"/>
      <c r="G9" s="153"/>
    </row>
    <row r="10" spans="1:7" ht="129" customHeight="1">
      <c r="B10" s="162"/>
      <c r="C10" s="164"/>
      <c r="D10" s="66" t="s">
        <v>354</v>
      </c>
      <c r="E10" s="122" t="s">
        <v>510</v>
      </c>
      <c r="F10" s="135"/>
      <c r="G10" s="126"/>
    </row>
    <row r="11" spans="1:7" ht="15" customHeight="1"/>
    <row r="17" spans="2:6" hidden="1">
      <c r="B17" s="62" t="s">
        <v>44</v>
      </c>
      <c r="C17" s="62" t="s">
        <v>39</v>
      </c>
      <c r="D17" s="62" t="s">
        <v>40</v>
      </c>
      <c r="E17" s="62" t="s">
        <v>41</v>
      </c>
      <c r="F17" s="62" t="s">
        <v>45</v>
      </c>
    </row>
    <row r="18" spans="2:6" hidden="1">
      <c r="B18" s="1" t="str">
        <f>IF(INDEX(Database!$AK$7:$AK$71,MATCH($B$3,Database!$B$7:$B$71,0))="Yes",CHAR(149)&amp;" "&amp;Database!$AK$5,"")</f>
        <v/>
      </c>
      <c r="C18" s="1" t="str">
        <f>IF(INDEX(Database!$E$7:$E$71,MATCH($B$3,Database!$B$7:$B$71,0))="Yes",CHAR(149)&amp;" "&amp;Database!$E$5,"")</f>
        <v>• Buildings</v>
      </c>
      <c r="D18" s="1" t="str">
        <f>IF(INDEX(Database!$I$7:$I$71,MATCH($B$3,Database!$B$7:$B$71,0))="Yes",CHAR(149)&amp;" "&amp;Database!$I$5,"")</f>
        <v>• Residential Building</v>
      </c>
      <c r="E18" s="1" t="str">
        <f>IF(INDEX(Database!$T$7:$T$71,MATCH($B$3,Database!$B$7:$B$71,0))="Yes",CHAR(149)&amp;" "&amp;Database!$T$5,"")</f>
        <v/>
      </c>
      <c r="F18" s="1" t="str">
        <f>IF(INDEX(Database!$AQ$7:$AQ$71,MATCH($B$3,Database!$B$7:$B$71,0))=1,CHAR(149)&amp;" "&amp;Database!$AQ$5,"")</f>
        <v/>
      </c>
    </row>
    <row r="19" spans="2:6" hidden="1">
      <c r="B19" s="1" t="str">
        <f>IF(INDEX(Database!$AL$7:$AL$71,MATCH($B$3,Database!$B$7:$B$71,0))="Yes",CHAR(149)&amp;" "&amp;Database!$AL$5,"")</f>
        <v>• Overheating</v>
      </c>
      <c r="C19" s="1" t="str">
        <f>IF(INDEX(Database!$F$7:$F$71,MATCH($B$3,Database!$B$7:$B$71,0))="Yes",CHAR(149)&amp;" "&amp;Database!$F$5,"")</f>
        <v/>
      </c>
      <c r="D19" s="1" t="str">
        <f>IF(INDEX(Database!$J$7:$J$71,MATCH($B$3,Database!$B$7:$B$71,0))="Yes",CHAR(149)&amp;" "&amp;Database!$J$5,"")</f>
        <v/>
      </c>
      <c r="E19" s="1" t="str">
        <f>IF(INDEX(Database!$U$7:$U$71,MATCH($B$3,Database!$B$7:$B$71,0))="Yes",CHAR(149)&amp;" "&amp;Database!$U$5,"")</f>
        <v>• Envelope</v>
      </c>
      <c r="F19" s="1" t="str">
        <f>IF(INDEX(Database!$AR$7:$AR$71,MATCH($B$3,Database!$B$7:$B$71,0))=1,CHAR(149)&amp;" "&amp;Database!$AR$5,"")</f>
        <v/>
      </c>
    </row>
    <row r="20" spans="2:6" hidden="1">
      <c r="B20" s="1" t="str">
        <f>IF(INDEX(Database!$AM$7:$AM$71,MATCH($B$3,Database!$B$7:$B$71,0))="Yes",CHAR(149)&amp;" "&amp;Database!$AM$5,"")</f>
        <v/>
      </c>
      <c r="C20" s="1" t="str">
        <f>IF(INDEX(Database!$G$7:$G$71,MATCH($B$3,Database!$B$7:$B$71,0))="Yes",CHAR(149)&amp;" "&amp;Database!$G$5,"")</f>
        <v/>
      </c>
      <c r="D20" s="1" t="str">
        <f>IF(INDEX(Database!$K$7:$K$71,MATCH($B$3,Database!$B$7:$B$71,0))="Yes",CHAR(149)&amp;" "&amp;Database!$K$5,"")</f>
        <v/>
      </c>
      <c r="E20" s="1" t="str">
        <f>IF(INDEX(Database!$V$7:$V$71,MATCH($B$3,Database!$B$7:$B$71,0))="Yes",CHAR(149)&amp;" "&amp;Database!$V$5,"")</f>
        <v>• Energy, Heating and Cooling</v>
      </c>
      <c r="F20" s="1" t="str">
        <f>IF(INDEX(Database!$AS$7:$AS$71,MATCH($B$3,Database!$B$7:$B$71,0))=1,CHAR(149)&amp;" "&amp;Database!$AS$5,"")</f>
        <v/>
      </c>
    </row>
    <row r="21" spans="2:6" hidden="1">
      <c r="B21" s="1" t="str">
        <f>IF(INDEX(Database!$AN$7:$AN$71,MATCH($B$3,Database!$B$7:$B$71,0))="Yes",CHAR(149)&amp;" "&amp;Database!$AN$5,"")</f>
        <v/>
      </c>
      <c r="C21" s="1"/>
      <c r="D21" s="1" t="str">
        <f>IF(INDEX(Database!$L$7:$L$71,MATCH($B$3,Database!$B$7:$B$71,0))="Yes",CHAR(149)&amp;" "&amp;Database!$L$5,"")</f>
        <v/>
      </c>
      <c r="E21" s="1" t="str">
        <f>IF(INDEX(Database!$W$7:$W$71,MATCH($B$3,Database!$B$7:$B$71,0))="Yes",CHAR(149)&amp;" "&amp;Database!$W$5,"")</f>
        <v/>
      </c>
      <c r="F21" s="1" t="str">
        <f>IF(INDEX(Database!$AT$7:$AT$71,MATCH($B$3,Database!$B$7:$B$71,0))=1,CHAR(149)&amp;" "&amp;Database!$AT$5,"")</f>
        <v>• Air quality improvement</v>
      </c>
    </row>
    <row r="22" spans="2:6" hidden="1">
      <c r="B22" s="1" t="str">
        <f>IF(INDEX(Database!$AO$7:$AO$71,MATCH($B$3,Database!$B$7:$B$71,0))="Yes",CHAR(149)&amp;" "&amp;Database!$AO$5,"")</f>
        <v/>
      </c>
      <c r="C22" s="1"/>
      <c r="D22" s="1" t="str">
        <f>IF(INDEX(Database!$M$7:$M$71,MATCH($B$3,Database!$B$7:$B$71,0))="Yes",CHAR(149)&amp;" "&amp;Database!$M$5,"")</f>
        <v/>
      </c>
      <c r="E22" s="1" t="str">
        <f>IF(INDEX(Database!$X$7:$X$71,MATCH($B$3,Database!$B$7:$B$71,0))="Yes",CHAR(149)&amp;" "&amp;Database!$X$5,"")</f>
        <v/>
      </c>
      <c r="F22" s="1" t="str">
        <f>IF(INDEX(Database!$AU$7:$AU$71,MATCH($B$3,Database!$B$7:$B$71,0))=1,CHAR(149)&amp;" "&amp;Database!$AU$5,"")</f>
        <v/>
      </c>
    </row>
    <row r="23" spans="2:6" hidden="1">
      <c r="B23" s="1" t="str">
        <f>IF(INDEX(Database!$AP$7:$AP$71,MATCH($B$3,Database!$B$7:$B$71,0))="Yes",CHAR(149)&amp;" "&amp;Database!$AP$5,"")</f>
        <v/>
      </c>
      <c r="C23" s="1"/>
      <c r="D23" s="1" t="str">
        <f>IF(INDEX(Database!$N$7:$N$71,MATCH($B$3,Database!$B$7:$B$71,0))="Yes",CHAR(149)&amp;" "&amp;Database!$N$5,"")</f>
        <v/>
      </c>
      <c r="E23" s="1" t="str">
        <f>IF(INDEX(Database!$Y$7:$Y$71,MATCH($B$3,Database!$B$7:$B$71,0))="Yes",CHAR(149)&amp;" "&amp;Database!$Y$5,"")</f>
        <v/>
      </c>
      <c r="F23" s="1" t="str">
        <f>IF(INDEX(Database!$AV$7:$AV$71,MATCH($B$3,Database!$B$7:$B$71,0))=1,CHAR(149)&amp;" "&amp;Database!$AV$5,"")</f>
        <v/>
      </c>
    </row>
    <row r="24" spans="2:6" hidden="1">
      <c r="B24" s="1"/>
      <c r="C24" s="1"/>
      <c r="D24" s="1" t="str">
        <f>IF(INDEX(Database!$O$7:$O$71,MATCH($B$3,Database!$B$7:$B$71,0))="Yes",CHAR(149)&amp;" "&amp;Database!$O$5,"")</f>
        <v/>
      </c>
      <c r="E24" s="1" t="str">
        <f>IF(INDEX(Database!$Z$7:$Z$71,MATCH($B$3,Database!$B$7:$B$71,0))="Yes",CHAR(149)&amp;" "&amp;Database!$Z$5,"")</f>
        <v/>
      </c>
      <c r="F24" s="1" t="str">
        <f>IF(INDEX(Database!$AW$7:$AW$71,MATCH($B$3,Database!$B$7:$B$71,0))=1,CHAR(149)&amp;" "&amp;Database!$AW$5,"")</f>
        <v>• Carbon reduction</v>
      </c>
    </row>
    <row r="25" spans="2:6" hidden="1">
      <c r="B25" s="1"/>
      <c r="C25" s="1"/>
      <c r="D25" s="1" t="str">
        <f>IF(INDEX(Database!$P$7:$P$71,MATCH($B$3,Database!$B$7:$B$71,0))="Yes",CHAR(149)&amp;" "&amp;Database!$P$5,"")</f>
        <v/>
      </c>
      <c r="E25" s="1" t="str">
        <f>IF(INDEX(Database!$AA$7:$AA$71,MATCH($B$3,Database!$B$7:$B$71,0))="Yes",CHAR(149)&amp;" "&amp;Database!$AA$5,"")</f>
        <v/>
      </c>
      <c r="F25" s="1" t="str">
        <f>IF(INDEX(Database!$AX$7:$AX$71,MATCH($B$3,Database!$B$7:$B$71,0))=1,CHAR(149)&amp;" "&amp;Database!$AX$5,"")</f>
        <v>• Economic savings</v>
      </c>
    </row>
    <row r="26" spans="2:6" hidden="1">
      <c r="B26" s="1"/>
      <c r="C26" s="1"/>
      <c r="D26" s="1" t="str">
        <f>IF(INDEX(Database!$Q$7:$Q$71,MATCH($B$3,Database!$B$7:$B$71,0))="Yes",CHAR(149)&amp;" "&amp;Database!$Q$5,"")</f>
        <v/>
      </c>
      <c r="E26" s="1" t="str">
        <f>IF(INDEX(Database!$AB$7:$AB$71,MATCH($B$3,Database!$B$7:$B$71,0))="Yes",CHAR(149)&amp;" "&amp;Database!$AB$5,"")</f>
        <v/>
      </c>
      <c r="F26" s="1" t="str">
        <f>IF(INDEX(Database!$AY$7:$AY$71,MATCH($B$3,Database!$B$7:$B$71,0))=1,CHAR(149)&amp;" "&amp;Database!$AY$5,"")</f>
        <v/>
      </c>
    </row>
    <row r="27" spans="2:6" hidden="1">
      <c r="B27" s="1"/>
      <c r="C27" s="1"/>
      <c r="D27" s="1" t="str">
        <f>IF(INDEX(Database!$R$7:$R$71,MATCH($B$3,Database!$B$7:$B$71,0))="Yes",CHAR(149)&amp;" "&amp;Database!$R$5,"")</f>
        <v/>
      </c>
      <c r="E27" s="1" t="str">
        <f>IF(INDEX(Database!$AC$7:$AC$71,MATCH($B$3,Database!$B$7:$B$71,0))="Yes",CHAR(149)&amp;" "&amp;Database!$AC$5,"")</f>
        <v/>
      </c>
      <c r="F27" s="1" t="str">
        <f>IF(INDEX(Database!$AZ$7:$AZ$71,MATCH($B$3,Database!$B$7:$B$71,0))=1,CHAR(149)&amp;" "&amp;Database!$AZ$5,"")</f>
        <v>• Energy consumption reduction</v>
      </c>
    </row>
    <row r="28" spans="2:6" hidden="1">
      <c r="B28" s="1"/>
      <c r="C28" s="1"/>
      <c r="D28" s="1"/>
      <c r="E28" s="1" t="str">
        <f>IF(INDEX(Database!$AD$7:$AD$71,MATCH($B$3,Database!$B$7:$B$71,0))="Yes",CHAR(149)&amp;" "&amp;Database!$AD$5,"")</f>
        <v/>
      </c>
      <c r="F28" s="1" t="str">
        <f>IF(INDEX(Database!$BA$7:$BA$71,MATCH($B$3,Database!$B$7:$B$71,0))=1,CHAR(149)&amp;" "&amp;Database!$BA$5,"")</f>
        <v/>
      </c>
    </row>
    <row r="29" spans="2:6" hidden="1">
      <c r="B29" s="1"/>
      <c r="C29" s="1"/>
      <c r="D29" s="1"/>
      <c r="E29" s="1" t="str">
        <f>IF(INDEX(Database!$AE$7:$AE$71,MATCH($B$3,Database!$B$7:$B$71,0))="Yes",CHAR(149)&amp;" "&amp;Database!$AE$5,"")</f>
        <v/>
      </c>
      <c r="F29" s="1" t="str">
        <f>IF(INDEX(Database!$BB$7:$BB$71,MATCH($B$3,Database!$B$7:$B$71,0))=1,CHAR(149)&amp;" "&amp;Database!$BB$5,"")</f>
        <v>• Indoor thermal comfort</v>
      </c>
    </row>
    <row r="30" spans="2:6" hidden="1">
      <c r="B30" s="1"/>
      <c r="C30" s="1"/>
      <c r="D30" s="1"/>
      <c r="E30" s="1" t="str">
        <f>IF(INDEX(Database!$AF$7:$AF$71,MATCH($B$3,Database!$B$7:$B$71,0))="Yes",CHAR(149)&amp;" "&amp;Database!$AF$5,"")</f>
        <v/>
      </c>
      <c r="F30" s="1" t="str">
        <f>IF(INDEX(Database!$BC$7:$BC$71,MATCH($B$3,Database!$B$7:$B$71,0))=1,CHAR(149)&amp;" "&amp;Database!$BC$5,"")</f>
        <v/>
      </c>
    </row>
    <row r="31" spans="2:6" hidden="1">
      <c r="B31" s="1"/>
      <c r="C31" s="1"/>
      <c r="D31" s="1"/>
      <c r="E31" s="1" t="str">
        <f>IF(INDEX(Database!$AG$7:$AG$71,MATCH($B$3,Database!$B$7:$B$71,0))="Yes",CHAR(149)&amp;" "&amp;Database!$AG$5,"")</f>
        <v/>
      </c>
      <c r="F31" s="1" t="str">
        <f>IF(INDEX(Database!$BD$7:$BD$71,MATCH($B$3,Database!$B$7:$B$71,0))=1,CHAR(149)&amp;" "&amp;Database!$BD$5,"")</f>
        <v>• Health and wellbeing</v>
      </c>
    </row>
    <row r="32" spans="2:6" hidden="1">
      <c r="B32" s="1"/>
      <c r="C32" s="1"/>
      <c r="D32" s="1"/>
      <c r="E32" s="1"/>
      <c r="F32" s="1" t="str">
        <f>IF(INDEX(Database!$BE$7:$BE$71,MATCH($B$3,Database!$B$7:$B$71,0))=1,CHAR(149)&amp;" "&amp;Database!$BE$5,"")</f>
        <v/>
      </c>
    </row>
    <row r="33" spans="2:6" hidden="1">
      <c r="B33" s="1"/>
      <c r="C33" s="1"/>
      <c r="D33" s="1"/>
      <c r="E33" s="1"/>
      <c r="F33" s="1" t="str">
        <f>IF(INDEX(Database!$BF$7:$BF$71,MATCH($B$3,Database!$B$7:$B$71,0))=1,CHAR(149)&amp;" "&amp;Database!$BF$5,"")</f>
        <v/>
      </c>
    </row>
  </sheetData>
  <mergeCells count="6">
    <mergeCell ref="B9:B10"/>
    <mergeCell ref="C9:C10"/>
    <mergeCell ref="A1:C1"/>
    <mergeCell ref="C3:E3"/>
    <mergeCell ref="B5:B8"/>
    <mergeCell ref="C5:C8"/>
  </mergeCells>
  <hyperlinks>
    <hyperlink ref="A1" location="'Criteria Selection'!A1" display="&lt; BACK TO CRITERIA SELECTION" xr:uid="{1C06CDB2-20A6-40DC-9832-AF25E173E5C5}"/>
  </hyperlinks>
  <pageMargins left="0.7" right="0.7" top="0.75" bottom="0.75" header="0.3" footer="0.3"/>
  <pageSetup paperSize="9" orientation="portrait"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F23437-EB85-4424-9E49-02B5A249645C}">
  <sheetPr codeName="Sheet34"/>
  <dimension ref="A1:G33"/>
  <sheetViews>
    <sheetView topLeftCell="D4" zoomScale="80" zoomScaleNormal="80" workbookViewId="0">
      <selection activeCell="G7" sqref="G7"/>
    </sheetView>
  </sheetViews>
  <sheetFormatPr defaultRowHeight="16.5"/>
  <cols>
    <col min="1" max="1" width="2.5" customWidth="1"/>
    <col min="2" max="2" width="12.625" customWidth="1"/>
    <col min="3" max="3" width="124.375" customWidth="1"/>
    <col min="4" max="4" width="13.375" customWidth="1"/>
    <col min="5" max="5" width="41.5" customWidth="1"/>
    <col min="6" max="6" width="11.5" customWidth="1"/>
    <col min="7" max="7" width="48.875" customWidth="1"/>
  </cols>
  <sheetData>
    <row r="1" spans="1:7" s="59" customFormat="1" ht="23.25" customHeight="1">
      <c r="A1" s="160" t="s">
        <v>338</v>
      </c>
      <c r="B1" s="160"/>
      <c r="C1" s="160"/>
    </row>
    <row r="2" spans="1:7" ht="8.25" customHeight="1"/>
    <row r="3" spans="1:7" ht="24.75" customHeight="1">
      <c r="B3" s="87" t="s">
        <v>199</v>
      </c>
      <c r="C3" s="161" t="str">
        <f>VLOOKUP(B3,Database!B7:C71,2,FALSE)</f>
        <v>Thermal insulation retrofit</v>
      </c>
      <c r="D3" s="161"/>
      <c r="E3" s="161"/>
      <c r="F3" s="88"/>
      <c r="G3" s="88"/>
    </row>
    <row r="4" spans="1:7" ht="113.25" customHeight="1">
      <c r="B4" s="66" t="s">
        <v>339</v>
      </c>
      <c r="C4" s="65" t="s">
        <v>511</v>
      </c>
      <c r="D4" s="112" t="s">
        <v>378</v>
      </c>
      <c r="E4" s="99" t="s">
        <v>512</v>
      </c>
      <c r="F4" s="95"/>
      <c r="G4" s="96"/>
    </row>
    <row r="5" spans="1:7" ht="80.25" customHeight="1">
      <c r="B5" s="162" t="s">
        <v>343</v>
      </c>
      <c r="C5" s="163" t="s">
        <v>513</v>
      </c>
      <c r="D5" s="108"/>
      <c r="E5" s="100"/>
      <c r="F5" s="97"/>
      <c r="G5" s="98"/>
    </row>
    <row r="6" spans="1:7" ht="117" customHeight="1">
      <c r="B6" s="162"/>
      <c r="C6" s="164"/>
      <c r="D6" s="66" t="s">
        <v>345</v>
      </c>
      <c r="E6" s="67" t="str">
        <f>B18&amp;" "&amp;B19&amp;CHAR(10)&amp;B20&amp;" "&amp;B21&amp;CHAR(10)&amp;B22&amp;" "&amp;B23</f>
        <v xml:space="preserve"> • Overheating
 </v>
      </c>
      <c r="F6" s="112" t="s">
        <v>381</v>
      </c>
      <c r="G6" s="147" t="str">
        <f>F18&amp;" "&amp;F19&amp;" "&amp;F20&amp;CHAR(10)&amp;F21&amp;" "&amp;F22&amp;" "&amp;F23&amp;CHAR(10)&amp;F24&amp;" "&amp;F25&amp;" "&amp;F26&amp;CHAR(10)&amp;F27&amp;" "&amp;F28&amp;" "&amp;F29&amp;CHAR(10)&amp;F30&amp;" "&amp;F31&amp;" "&amp;F32&amp;" "&amp;F33</f>
        <v xml:space="preserve">  
  • Urban heat island
• Carbon reduction • Economic savings • Heating/cooling load reduction
• Energy consumption reduction • Increased property value • Indoor thermal comfort
 • Health and wellbeing  </v>
      </c>
    </row>
    <row r="7" spans="1:7" ht="48.75" customHeight="1">
      <c r="B7" s="162"/>
      <c r="C7" s="164"/>
      <c r="D7" s="66" t="s">
        <v>347</v>
      </c>
      <c r="E7" s="67" t="str">
        <f>C18&amp;CHAR(10)&amp;C19&amp;CHAR(10)&amp;C20</f>
        <v xml:space="preserve">• Buildings
</v>
      </c>
      <c r="F7" s="108"/>
      <c r="G7" s="114"/>
    </row>
    <row r="8" spans="1:7" ht="73.5" customHeight="1">
      <c r="B8" s="162"/>
      <c r="C8" s="164"/>
      <c r="D8" s="66" t="s">
        <v>348</v>
      </c>
      <c r="E8" s="67" t="str">
        <f>D18&amp;"  "&amp;D19&amp;CHAR(10)&amp;D20&amp;" "&amp;D21&amp;CHAR(10)&amp;D22&amp;"  "&amp;D23&amp;CHAR(10)&amp;D24&amp;"  "&amp;D25&amp;CHAR(10)&amp;D26&amp;"  "&amp;D27</f>
        <v xml:space="preserve">• Residential Building  • Commercial or Institutional Building
  </v>
      </c>
      <c r="F8" s="66" t="s">
        <v>349</v>
      </c>
      <c r="G8" s="65" t="str">
        <f>E18&amp;" "&amp;E19&amp;" "&amp;E20&amp;CHAR(10)&amp;E21&amp;" "&amp;E22&amp;" "&amp;E23&amp;CHAR(10)&amp;E24&amp;" "&amp;E25&amp;" "&amp;E26&amp;CHAR(10)&amp;E27&amp;" "&amp;E28&amp;" "&amp;E29&amp;CHAR(10)&amp;E30&amp;" "&amp;E31</f>
        <v xml:space="preserve"> • Envelope • Energy, Heating and Cooling
 </v>
      </c>
    </row>
    <row r="9" spans="1:7" ht="117.75" customHeight="1">
      <c r="B9" s="162" t="s">
        <v>350</v>
      </c>
      <c r="C9" s="163" t="s">
        <v>514</v>
      </c>
      <c r="D9" s="66" t="s">
        <v>352</v>
      </c>
      <c r="E9" s="129" t="s">
        <v>515</v>
      </c>
      <c r="F9" s="130"/>
      <c r="G9" s="131"/>
    </row>
    <row r="10" spans="1:7" ht="129" customHeight="1">
      <c r="B10" s="162"/>
      <c r="C10" s="164"/>
      <c r="D10" s="66" t="s">
        <v>354</v>
      </c>
      <c r="E10" s="144" t="s">
        <v>516</v>
      </c>
      <c r="F10" s="146"/>
      <c r="G10" s="133"/>
    </row>
    <row r="11" spans="1:7" ht="15" customHeight="1"/>
    <row r="17" spans="2:6" hidden="1">
      <c r="B17" s="62" t="s">
        <v>44</v>
      </c>
      <c r="C17" s="62" t="s">
        <v>39</v>
      </c>
      <c r="D17" s="62" t="s">
        <v>40</v>
      </c>
      <c r="E17" s="62" t="s">
        <v>41</v>
      </c>
      <c r="F17" s="62" t="s">
        <v>45</v>
      </c>
    </row>
    <row r="18" spans="2:6" hidden="1">
      <c r="B18" s="1" t="str">
        <f>IF(INDEX(Database!$AK$7:$AK$71,MATCH($B$3,Database!$B$7:$B$71,0))="Yes",CHAR(149)&amp;" "&amp;Database!$AK$5,"")</f>
        <v/>
      </c>
      <c r="C18" s="1" t="str">
        <f>IF(INDEX(Database!$E$7:$E$71,MATCH($B$3,Database!$B$7:$B$71,0))="Yes",CHAR(149)&amp;" "&amp;Database!$E$5,"")</f>
        <v>• Buildings</v>
      </c>
      <c r="D18" s="1" t="str">
        <f>IF(INDEX(Database!$I$7:$I$71,MATCH($B$3,Database!$B$7:$B$71,0))="Yes",CHAR(149)&amp;" "&amp;Database!$I$5,"")</f>
        <v>• Residential Building</v>
      </c>
      <c r="E18" s="1" t="str">
        <f>IF(INDEX(Database!$T$7:$T$71,MATCH($B$3,Database!$B$7:$B$71,0))="Yes",CHAR(149)&amp;" "&amp;Database!$T$5,"")</f>
        <v/>
      </c>
      <c r="F18" s="1" t="str">
        <f>IF(INDEX(Database!$AQ$7:$AQ$71,MATCH($B$3,Database!$B$7:$B$71,0))=1,CHAR(149)&amp;" "&amp;Database!$AQ$5,"")</f>
        <v/>
      </c>
    </row>
    <row r="19" spans="2:6" hidden="1">
      <c r="B19" s="1" t="str">
        <f>IF(INDEX(Database!$AL$7:$AL$71,MATCH($B$3,Database!$B$7:$B$71,0))="Yes",CHAR(149)&amp;" "&amp;Database!$AL$5,"")</f>
        <v>• Overheating</v>
      </c>
      <c r="C19" s="1" t="str">
        <f>IF(INDEX(Database!$F$7:$F$71,MATCH($B$3,Database!$B$7:$B$71,0))="Yes",CHAR(149)&amp;" "&amp;Database!$F$5,"")</f>
        <v/>
      </c>
      <c r="D19" s="1" t="str">
        <f>IF(INDEX(Database!$J$7:$J$71,MATCH($B$3,Database!$B$7:$B$71,0))="Yes",CHAR(149)&amp;" "&amp;Database!$J$5,"")</f>
        <v>• Commercial or Institutional Building</v>
      </c>
      <c r="E19" s="1" t="str">
        <f>IF(INDEX(Database!$U$7:$U$71,MATCH($B$3,Database!$B$7:$B$71,0))="Yes",CHAR(149)&amp;" "&amp;Database!$U$5,"")</f>
        <v>• Envelope</v>
      </c>
      <c r="F19" s="1" t="str">
        <f>IF(INDEX(Database!$AR$7:$AR$71,MATCH($B$3,Database!$B$7:$B$71,0))=1,CHAR(149)&amp;" "&amp;Database!$AR$5,"")</f>
        <v/>
      </c>
    </row>
    <row r="20" spans="2:6" hidden="1">
      <c r="B20" s="1" t="str">
        <f>IF(INDEX(Database!$AM$7:$AM$71,MATCH($B$3,Database!$B$7:$B$71,0))="Yes",CHAR(149)&amp;" "&amp;Database!$AM$5,"")</f>
        <v/>
      </c>
      <c r="C20" s="1" t="str">
        <f>IF(INDEX(Database!$G$7:$G$71,MATCH($B$3,Database!$B$7:$B$71,0))="Yes",CHAR(149)&amp;" "&amp;Database!$G$5,"")</f>
        <v/>
      </c>
      <c r="D20" s="1" t="str">
        <f>IF(INDEX(Database!$K$7:$K$71,MATCH($B$3,Database!$B$7:$B$71,0))="Yes",CHAR(149)&amp;" "&amp;Database!$K$5,"")</f>
        <v/>
      </c>
      <c r="E20" s="1" t="str">
        <f>IF(INDEX(Database!$V$7:$V$71,MATCH($B$3,Database!$B$7:$B$71,0))="Yes",CHAR(149)&amp;" "&amp;Database!$V$5,"")</f>
        <v>• Energy, Heating and Cooling</v>
      </c>
      <c r="F20" s="1" t="str">
        <f>IF(INDEX(Database!$AS$7:$AS$71,MATCH($B$3,Database!$B$7:$B$71,0))=1,CHAR(149)&amp;" "&amp;Database!$AS$5,"")</f>
        <v/>
      </c>
    </row>
    <row r="21" spans="2:6" hidden="1">
      <c r="B21" s="1" t="str">
        <f>IF(INDEX(Database!$AN$7:$AN$71,MATCH($B$3,Database!$B$7:$B$71,0))="Yes",CHAR(149)&amp;" "&amp;Database!$AN$5,"")</f>
        <v/>
      </c>
      <c r="C21" s="1"/>
      <c r="D21" s="1" t="str">
        <f>IF(INDEX(Database!$L$7:$L$71,MATCH($B$3,Database!$B$7:$B$71,0))="Yes",CHAR(149)&amp;" "&amp;Database!$L$5,"")</f>
        <v/>
      </c>
      <c r="E21" s="1" t="str">
        <f>IF(INDEX(Database!$W$7:$W$71,MATCH($B$3,Database!$B$7:$B$71,0))="Yes",CHAR(149)&amp;" "&amp;Database!$W$5,"")</f>
        <v/>
      </c>
      <c r="F21" s="1" t="str">
        <f>IF(INDEX(Database!$AT$7:$AT$71,MATCH($B$3,Database!$B$7:$B$71,0))=1,CHAR(149)&amp;" "&amp;Database!$AT$5,"")</f>
        <v/>
      </c>
    </row>
    <row r="22" spans="2:6" hidden="1">
      <c r="B22" s="1" t="str">
        <f>IF(INDEX(Database!$AO$7:$AO$71,MATCH($B$3,Database!$B$7:$B$71,0))="Yes",CHAR(149)&amp;" "&amp;Database!$AO$5,"")</f>
        <v/>
      </c>
      <c r="C22" s="1"/>
      <c r="D22" s="1" t="str">
        <f>IF(INDEX(Database!$M$7:$M$71,MATCH($B$3,Database!$B$7:$B$71,0))="Yes",CHAR(149)&amp;" "&amp;Database!$M$5,"")</f>
        <v/>
      </c>
      <c r="E22" s="1" t="str">
        <f>IF(INDEX(Database!$X$7:$X$71,MATCH($B$3,Database!$B$7:$B$71,0))="Yes",CHAR(149)&amp;" "&amp;Database!$X$5,"")</f>
        <v/>
      </c>
      <c r="F22" s="1" t="str">
        <f>IF(INDEX(Database!$AU$7:$AU$71,MATCH($B$3,Database!$B$7:$B$71,0))=1,CHAR(149)&amp;" "&amp;Database!$AU$5,"")</f>
        <v/>
      </c>
    </row>
    <row r="23" spans="2:6" hidden="1">
      <c r="B23" s="1" t="str">
        <f>IF(INDEX(Database!$AP$7:$AP$71,MATCH($B$3,Database!$B$7:$B$71,0))="Yes",CHAR(149)&amp;" "&amp;Database!$AP$5,"")</f>
        <v/>
      </c>
      <c r="C23" s="1"/>
      <c r="D23" s="1" t="str">
        <f>IF(INDEX(Database!$N$7:$N$71,MATCH($B$3,Database!$B$7:$B$71,0))="Yes",CHAR(149)&amp;" "&amp;Database!$N$5,"")</f>
        <v/>
      </c>
      <c r="E23" s="1" t="str">
        <f>IF(INDEX(Database!$Y$7:$Y$71,MATCH($B$3,Database!$B$7:$B$71,0))="Yes",CHAR(149)&amp;" "&amp;Database!$Y$5,"")</f>
        <v/>
      </c>
      <c r="F23" s="1" t="str">
        <f>IF(INDEX(Database!$AV$7:$AV$71,MATCH($B$3,Database!$B$7:$B$71,0))=1,CHAR(149)&amp;" "&amp;Database!$AV$5,"")</f>
        <v>• Urban heat island</v>
      </c>
    </row>
    <row r="24" spans="2:6" hidden="1">
      <c r="B24" s="1"/>
      <c r="C24" s="1"/>
      <c r="D24" s="1" t="str">
        <f>IF(INDEX(Database!$O$7:$O$71,MATCH($B$3,Database!$B$7:$B$71,0))="Yes",CHAR(149)&amp;" "&amp;Database!$O$5,"")</f>
        <v/>
      </c>
      <c r="E24" s="1" t="str">
        <f>IF(INDEX(Database!$Z$7:$Z$71,MATCH($B$3,Database!$B$7:$B$71,0))="Yes",CHAR(149)&amp;" "&amp;Database!$Z$5,"")</f>
        <v/>
      </c>
      <c r="F24" s="1" t="str">
        <f>IF(INDEX(Database!$AW$7:$AW$71,MATCH($B$3,Database!$B$7:$B$71,0))=1,CHAR(149)&amp;" "&amp;Database!$AW$5,"")</f>
        <v>• Carbon reduction</v>
      </c>
    </row>
    <row r="25" spans="2:6" hidden="1">
      <c r="B25" s="1"/>
      <c r="C25" s="1"/>
      <c r="D25" s="1" t="str">
        <f>IF(INDEX(Database!$P$7:$P$71,MATCH($B$3,Database!$B$7:$B$71,0))="Yes",CHAR(149)&amp;" "&amp;Database!$P$5,"")</f>
        <v/>
      </c>
      <c r="E25" s="1" t="str">
        <f>IF(INDEX(Database!$AA$7:$AA$71,MATCH($B$3,Database!$B$7:$B$71,0))="Yes",CHAR(149)&amp;" "&amp;Database!$AA$5,"")</f>
        <v/>
      </c>
      <c r="F25" s="1" t="str">
        <f>IF(INDEX(Database!$AX$7:$AX$71,MATCH($B$3,Database!$B$7:$B$71,0))=1,CHAR(149)&amp;" "&amp;Database!$AX$5,"")</f>
        <v>• Economic savings</v>
      </c>
    </row>
    <row r="26" spans="2:6" hidden="1">
      <c r="B26" s="1"/>
      <c r="C26" s="1"/>
      <c r="D26" s="1" t="str">
        <f>IF(INDEX(Database!$Q$7:$Q$71,MATCH($B$3,Database!$B$7:$B$71,0))="Yes",CHAR(149)&amp;" "&amp;Database!$Q$5,"")</f>
        <v/>
      </c>
      <c r="E26" s="1" t="str">
        <f>IF(INDEX(Database!$AB$7:$AB$71,MATCH($B$3,Database!$B$7:$B$71,0))="Yes",CHAR(149)&amp;" "&amp;Database!$AB$5,"")</f>
        <v/>
      </c>
      <c r="F26" s="1" t="str">
        <f>IF(INDEX(Database!$AY$7:$AY$71,MATCH($B$3,Database!$B$7:$B$71,0))=1,CHAR(149)&amp;" "&amp;Database!$AY$5,"")</f>
        <v>• Heating/cooling load reduction</v>
      </c>
    </row>
    <row r="27" spans="2:6" hidden="1">
      <c r="B27" s="1"/>
      <c r="C27" s="1"/>
      <c r="D27" s="1" t="str">
        <f>IF(INDEX(Database!$R$7:$R$71,MATCH($B$3,Database!$B$7:$B$71,0))="Yes",CHAR(149)&amp;" "&amp;Database!$R$5,"")</f>
        <v/>
      </c>
      <c r="E27" s="1" t="str">
        <f>IF(INDEX(Database!$AC$7:$AC$71,MATCH($B$3,Database!$B$7:$B$71,0))="Yes",CHAR(149)&amp;" "&amp;Database!$AC$5,"")</f>
        <v/>
      </c>
      <c r="F27" s="1" t="str">
        <f>IF(INDEX(Database!$AZ$7:$AZ$71,MATCH($B$3,Database!$B$7:$B$71,0))=1,CHAR(149)&amp;" "&amp;Database!$AZ$5,"")</f>
        <v>• Energy consumption reduction</v>
      </c>
    </row>
    <row r="28" spans="2:6" hidden="1">
      <c r="B28" s="1"/>
      <c r="C28" s="1"/>
      <c r="D28" s="1"/>
      <c r="E28" s="1" t="str">
        <f>IF(INDEX(Database!$AD$7:$AD$71,MATCH($B$3,Database!$B$7:$B$71,0))="Yes",CHAR(149)&amp;" "&amp;Database!$AD$5,"")</f>
        <v/>
      </c>
      <c r="F28" s="1" t="str">
        <f>IF(INDEX(Database!$BA$7:$BA$71,MATCH($B$3,Database!$B$7:$B$71,0))=1,CHAR(149)&amp;" "&amp;Database!$BA$5,"")</f>
        <v>• Increased property value</v>
      </c>
    </row>
    <row r="29" spans="2:6" hidden="1">
      <c r="B29" s="1"/>
      <c r="C29" s="1"/>
      <c r="D29" s="1"/>
      <c r="E29" s="1" t="str">
        <f>IF(INDEX(Database!$AE$7:$AE$71,MATCH($B$3,Database!$B$7:$B$71,0))="Yes",CHAR(149)&amp;" "&amp;Database!$AE$5,"")</f>
        <v/>
      </c>
      <c r="F29" s="1" t="str">
        <f>IF(INDEX(Database!$BB$7:$BB$71,MATCH($B$3,Database!$B$7:$B$71,0))=1,CHAR(149)&amp;" "&amp;Database!$BB$5,"")</f>
        <v>• Indoor thermal comfort</v>
      </c>
    </row>
    <row r="30" spans="2:6" hidden="1">
      <c r="B30" s="1"/>
      <c r="C30" s="1"/>
      <c r="D30" s="1"/>
      <c r="E30" s="1" t="str">
        <f>IF(INDEX(Database!$AF$7:$AF$71,MATCH($B$3,Database!$B$7:$B$71,0))="Yes",CHAR(149)&amp;" "&amp;Database!$AF$5,"")</f>
        <v/>
      </c>
      <c r="F30" s="1" t="str">
        <f>IF(INDEX(Database!$BC$7:$BC$71,MATCH($B$3,Database!$B$7:$B$71,0))=1,CHAR(149)&amp;" "&amp;Database!$BC$5,"")</f>
        <v/>
      </c>
    </row>
    <row r="31" spans="2:6" hidden="1">
      <c r="B31" s="1"/>
      <c r="C31" s="1"/>
      <c r="D31" s="1"/>
      <c r="E31" s="1" t="str">
        <f>IF(INDEX(Database!$AG$7:$AG$71,MATCH($B$3,Database!$B$7:$B$71,0))="Yes",CHAR(149)&amp;" "&amp;Database!$AG$5,"")</f>
        <v/>
      </c>
      <c r="F31" s="1" t="str">
        <f>IF(INDEX(Database!$BD$7:$BD$71,MATCH($B$3,Database!$B$7:$B$71,0))=1,CHAR(149)&amp;" "&amp;Database!$BD$5,"")</f>
        <v>• Health and wellbeing</v>
      </c>
    </row>
    <row r="32" spans="2:6" hidden="1">
      <c r="B32" s="1"/>
      <c r="C32" s="1"/>
      <c r="D32" s="1"/>
      <c r="E32" s="1"/>
      <c r="F32" s="1" t="str">
        <f>IF(INDEX(Database!$BE$7:$BE$71,MATCH($B$3,Database!$B$7:$B$71,0))=1,CHAR(149)&amp;" "&amp;Database!$BE$5,"")</f>
        <v/>
      </c>
    </row>
    <row r="33" spans="2:6" hidden="1">
      <c r="B33" s="1"/>
      <c r="C33" s="1"/>
      <c r="D33" s="1"/>
      <c r="E33" s="1"/>
      <c r="F33" s="1" t="str">
        <f>IF(INDEX(Database!$BF$7:$BF$71,MATCH($B$3,Database!$B$7:$B$71,0))=1,CHAR(149)&amp;" "&amp;Database!$BF$5,"")</f>
        <v/>
      </c>
    </row>
  </sheetData>
  <mergeCells count="6">
    <mergeCell ref="B9:B10"/>
    <mergeCell ref="C9:C10"/>
    <mergeCell ref="A1:C1"/>
    <mergeCell ref="C3:E3"/>
    <mergeCell ref="B5:B8"/>
    <mergeCell ref="C5:C8"/>
  </mergeCells>
  <hyperlinks>
    <hyperlink ref="A1" location="'Criteria Selection'!A1" display="&lt; BACK TO CRITERIA SELECTION" xr:uid="{C6B6744F-47E7-48FB-BF57-E91E12678572}"/>
  </hyperlinks>
  <pageMargins left="0.7" right="0.7" top="0.75" bottom="0.75" header="0.3" footer="0.3"/>
  <pageSetup paperSize="9" orientation="portrait"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9E319A-6F0D-4DDB-ACF9-39796F5536E7}">
  <sheetPr codeName="Sheet35"/>
  <dimension ref="A1:G33"/>
  <sheetViews>
    <sheetView topLeftCell="D1" zoomScale="80" zoomScaleNormal="80" workbookViewId="0">
      <selection activeCell="F10" sqref="F10"/>
    </sheetView>
  </sheetViews>
  <sheetFormatPr defaultRowHeight="16.5"/>
  <cols>
    <col min="1" max="1" width="2.5" customWidth="1"/>
    <col min="2" max="2" width="12.625" customWidth="1"/>
    <col min="3" max="3" width="124.375" customWidth="1"/>
    <col min="4" max="4" width="13.375" customWidth="1"/>
    <col min="5" max="5" width="41.5" customWidth="1"/>
    <col min="6" max="6" width="11.5" customWidth="1"/>
    <col min="7" max="7" width="48.875" customWidth="1"/>
  </cols>
  <sheetData>
    <row r="1" spans="1:7" s="59" customFormat="1" ht="23.25" customHeight="1">
      <c r="A1" s="160" t="s">
        <v>338</v>
      </c>
      <c r="B1" s="160"/>
      <c r="C1" s="160"/>
    </row>
    <row r="2" spans="1:7" ht="8.25" customHeight="1"/>
    <row r="3" spans="1:7" ht="24.75" customHeight="1">
      <c r="B3" s="87" t="s">
        <v>202</v>
      </c>
      <c r="C3" s="161" t="str">
        <f>VLOOKUP(B3,Database!B7:C71,2,FALSE)</f>
        <v>Window glazing</v>
      </c>
      <c r="D3" s="161"/>
      <c r="E3" s="161"/>
      <c r="F3" s="88"/>
      <c r="G3" s="88"/>
    </row>
    <row r="4" spans="1:7" ht="113.25" customHeight="1">
      <c r="B4" s="66" t="s">
        <v>339</v>
      </c>
      <c r="C4" s="65" t="s">
        <v>517</v>
      </c>
      <c r="D4" s="112" t="s">
        <v>398</v>
      </c>
      <c r="E4" s="117" t="s">
        <v>518</v>
      </c>
      <c r="F4" s="95"/>
      <c r="G4" s="96"/>
    </row>
    <row r="5" spans="1:7" ht="80.25" customHeight="1">
      <c r="B5" s="162" t="s">
        <v>343</v>
      </c>
      <c r="C5" s="163" t="s">
        <v>519</v>
      </c>
      <c r="D5" s="108"/>
      <c r="E5" s="118"/>
      <c r="F5" s="97"/>
      <c r="G5" s="98"/>
    </row>
    <row r="6" spans="1:7" ht="98.25" customHeight="1">
      <c r="B6" s="162"/>
      <c r="C6" s="164"/>
      <c r="D6" s="66" t="s">
        <v>345</v>
      </c>
      <c r="E6" s="67" t="str">
        <f>B18&amp;" "&amp;B19&amp;CHAR(10)&amp;B20&amp;" "&amp;B21&amp;CHAR(10)&amp;B22&amp;" "&amp;B23</f>
        <v xml:space="preserve"> • Overheating
 </v>
      </c>
      <c r="F6" s="112" t="s">
        <v>381</v>
      </c>
      <c r="G6" s="113" t="str">
        <f>F18&amp;" "&amp;F19&amp;" "&amp;F20&amp;CHAR(10)&amp;F21&amp;" "&amp;F22&amp;" "&amp;F23&amp;CHAR(10)&amp;F24&amp;" "&amp;F25&amp;" "&amp;F26&amp;CHAR(10)&amp;F27&amp;" "&amp;F28&amp;" "&amp;F29&amp;CHAR(10)&amp;F30&amp;" "&amp;F31&amp;" "&amp;F32&amp;" "&amp;F33</f>
        <v xml:space="preserve">  
• Air quality improvement  • Urban heat island
• Carbon reduction • Economic savings • Heating/cooling load reduction
• Energy consumption reduction • Increased property value • Indoor thermal comfort
  • Noise reduction </v>
      </c>
    </row>
    <row r="7" spans="1:7" ht="48.75" customHeight="1">
      <c r="B7" s="162"/>
      <c r="C7" s="164"/>
      <c r="D7" s="66" t="s">
        <v>347</v>
      </c>
      <c r="E7" s="67" t="str">
        <f>C18&amp;CHAR(10)&amp;C19&amp;CHAR(10)&amp;C20</f>
        <v xml:space="preserve">• Buildings
</v>
      </c>
      <c r="F7" s="108"/>
      <c r="G7" s="136"/>
    </row>
    <row r="8" spans="1:7" ht="73.5" customHeight="1">
      <c r="B8" s="162"/>
      <c r="C8" s="164"/>
      <c r="D8" s="66" t="s">
        <v>348</v>
      </c>
      <c r="E8" s="67" t="str">
        <f>D18&amp;"  "&amp;D19&amp;CHAR(10)&amp;D20&amp;" "&amp;D21&amp;CHAR(10)&amp;D22&amp;"  "&amp;D23&amp;CHAR(10)&amp;D24&amp;"  "&amp;D25&amp;CHAR(10)&amp;D26&amp;"  "&amp;D27</f>
        <v xml:space="preserve">• Residential Building  • Commercial or Institutional Building
• Heritage Building 
  </v>
      </c>
      <c r="F8" s="66" t="s">
        <v>349</v>
      </c>
      <c r="G8" s="65" t="str">
        <f>E18&amp;" "&amp;E19&amp;" "&amp;E20&amp;CHAR(10)&amp;E21&amp;" "&amp;E22&amp;" "&amp;E23&amp;CHAR(10)&amp;E24&amp;" "&amp;E25&amp;" "&amp;E26&amp;CHAR(10)&amp;E27&amp;" "&amp;E28&amp;" "&amp;E29&amp;CHAR(10)&amp;E30&amp;" "&amp;E31</f>
        <v xml:space="preserve"> • Envelope • Energy, Heating and Cooling
 </v>
      </c>
    </row>
    <row r="9" spans="1:7" ht="117.75" customHeight="1">
      <c r="B9" s="162" t="s">
        <v>350</v>
      </c>
      <c r="C9" s="163" t="s">
        <v>520</v>
      </c>
      <c r="D9" s="66" t="s">
        <v>352</v>
      </c>
      <c r="E9" s="122" t="s">
        <v>521</v>
      </c>
      <c r="F9" s="135"/>
      <c r="G9" s="153"/>
    </row>
    <row r="10" spans="1:7" ht="129" customHeight="1">
      <c r="B10" s="162"/>
      <c r="C10" s="164"/>
      <c r="D10" s="66" t="s">
        <v>354</v>
      </c>
      <c r="E10" s="144" t="s">
        <v>522</v>
      </c>
      <c r="F10" s="138"/>
      <c r="G10" s="137"/>
    </row>
    <row r="11" spans="1:7" ht="15" customHeight="1"/>
    <row r="17" spans="2:6" hidden="1">
      <c r="B17" s="62" t="s">
        <v>44</v>
      </c>
      <c r="C17" s="62" t="s">
        <v>39</v>
      </c>
      <c r="D17" s="62" t="s">
        <v>40</v>
      </c>
      <c r="E17" s="62" t="s">
        <v>41</v>
      </c>
      <c r="F17" s="62" t="s">
        <v>45</v>
      </c>
    </row>
    <row r="18" spans="2:6" hidden="1">
      <c r="B18" s="1" t="str">
        <f>IF(INDEX(Database!$AK$7:$AK$71,MATCH($B$3,Database!$B$7:$B$71,0))="Yes",CHAR(149)&amp;" "&amp;Database!$AK$5,"")</f>
        <v/>
      </c>
      <c r="C18" s="1" t="str">
        <f>IF(INDEX(Database!$E$7:$E$71,MATCH($B$3,Database!$B$7:$B$71,0))="Yes",CHAR(149)&amp;" "&amp;Database!$E$5,"")</f>
        <v>• Buildings</v>
      </c>
      <c r="D18" s="1" t="str">
        <f>IF(INDEX(Database!$I$7:$I$71,MATCH($B$3,Database!$B$7:$B$71,0))="Yes",CHAR(149)&amp;" "&amp;Database!$I$5,"")</f>
        <v>• Residential Building</v>
      </c>
      <c r="E18" s="1" t="str">
        <f>IF(INDEX(Database!$T$7:$T$71,MATCH($B$3,Database!$B$7:$B$71,0))="Yes",CHAR(149)&amp;" "&amp;Database!$T$5,"")</f>
        <v/>
      </c>
      <c r="F18" s="1" t="str">
        <f>IF(INDEX(Database!$AQ$7:$AQ$71,MATCH($B$3,Database!$B$7:$B$71,0))=1,CHAR(149)&amp;" "&amp;Database!$AQ$5,"")</f>
        <v/>
      </c>
    </row>
    <row r="19" spans="2:6" hidden="1">
      <c r="B19" s="1" t="str">
        <f>IF(INDEX(Database!$AL$7:$AL$71,MATCH($B$3,Database!$B$7:$B$71,0))="Yes",CHAR(149)&amp;" "&amp;Database!$AL$5,"")</f>
        <v>• Overheating</v>
      </c>
      <c r="C19" s="1" t="str">
        <f>IF(INDEX(Database!$F$7:$F$71,MATCH($B$3,Database!$B$7:$B$71,0))="Yes",CHAR(149)&amp;" "&amp;Database!$F$5,"")</f>
        <v/>
      </c>
      <c r="D19" s="1" t="str">
        <f>IF(INDEX(Database!$J$7:$J$71,MATCH($B$3,Database!$B$7:$B$71,0))="Yes",CHAR(149)&amp;" "&amp;Database!$J$5,"")</f>
        <v>• Commercial or Institutional Building</v>
      </c>
      <c r="E19" s="1" t="str">
        <f>IF(INDEX(Database!$U$7:$U$71,MATCH($B$3,Database!$B$7:$B$71,0))="Yes",CHAR(149)&amp;" "&amp;Database!$U$5,"")</f>
        <v>• Envelope</v>
      </c>
      <c r="F19" s="1" t="str">
        <f>IF(INDEX(Database!$AR$7:$AR$71,MATCH($B$3,Database!$B$7:$B$71,0))=1,CHAR(149)&amp;" "&amp;Database!$AR$5,"")</f>
        <v/>
      </c>
    </row>
    <row r="20" spans="2:6" hidden="1">
      <c r="B20" s="1" t="str">
        <f>IF(INDEX(Database!$AM$7:$AM$71,MATCH($B$3,Database!$B$7:$B$71,0))="Yes",CHAR(149)&amp;" "&amp;Database!$AM$5,"")</f>
        <v/>
      </c>
      <c r="C20" s="1" t="str">
        <f>IF(INDEX(Database!$G$7:$G$71,MATCH($B$3,Database!$B$7:$B$71,0))="Yes",CHAR(149)&amp;" "&amp;Database!$G$5,"")</f>
        <v/>
      </c>
      <c r="D20" s="1" t="str">
        <f>IF(INDEX(Database!$K$7:$K$71,MATCH($B$3,Database!$B$7:$B$71,0))="Yes",CHAR(149)&amp;" "&amp;Database!$K$5,"")</f>
        <v>• Heritage Building</v>
      </c>
      <c r="E20" s="1" t="str">
        <f>IF(INDEX(Database!$V$7:$V$71,MATCH($B$3,Database!$B$7:$B$71,0))="Yes",CHAR(149)&amp;" "&amp;Database!$V$5,"")</f>
        <v>• Energy, Heating and Cooling</v>
      </c>
      <c r="F20" s="1" t="str">
        <f>IF(INDEX(Database!$AS$7:$AS$71,MATCH($B$3,Database!$B$7:$B$71,0))=1,CHAR(149)&amp;" "&amp;Database!$AS$5,"")</f>
        <v/>
      </c>
    </row>
    <row r="21" spans="2:6" hidden="1">
      <c r="B21" s="1" t="str">
        <f>IF(INDEX(Database!$AN$7:$AN$71,MATCH($B$3,Database!$B$7:$B$71,0))="Yes",CHAR(149)&amp;" "&amp;Database!$AN$5,"")</f>
        <v/>
      </c>
      <c r="C21" s="1"/>
      <c r="D21" s="1" t="str">
        <f>IF(INDEX(Database!$L$7:$L$71,MATCH($B$3,Database!$B$7:$B$71,0))="Yes",CHAR(149)&amp;" "&amp;Database!$L$5,"")</f>
        <v/>
      </c>
      <c r="E21" s="1" t="str">
        <f>IF(INDEX(Database!$W$7:$W$71,MATCH($B$3,Database!$B$7:$B$71,0))="Yes",CHAR(149)&amp;" "&amp;Database!$W$5,"")</f>
        <v/>
      </c>
      <c r="F21" s="1" t="str">
        <f>IF(INDEX(Database!$AT$7:$AT$71,MATCH($B$3,Database!$B$7:$B$71,0))=1,CHAR(149)&amp;" "&amp;Database!$AT$5,"")</f>
        <v>• Air quality improvement</v>
      </c>
    </row>
    <row r="22" spans="2:6" hidden="1">
      <c r="B22" s="1" t="str">
        <f>IF(INDEX(Database!$AO$7:$AO$71,MATCH($B$3,Database!$B$7:$B$71,0))="Yes",CHAR(149)&amp;" "&amp;Database!$AO$5,"")</f>
        <v/>
      </c>
      <c r="C22" s="1"/>
      <c r="D22" s="1" t="str">
        <f>IF(INDEX(Database!$M$7:$M$71,MATCH($B$3,Database!$B$7:$B$71,0))="Yes",CHAR(149)&amp;" "&amp;Database!$M$5,"")</f>
        <v/>
      </c>
      <c r="E22" s="1" t="str">
        <f>IF(INDEX(Database!$X$7:$X$71,MATCH($B$3,Database!$B$7:$B$71,0))="Yes",CHAR(149)&amp;" "&amp;Database!$X$5,"")</f>
        <v/>
      </c>
      <c r="F22" s="1" t="str">
        <f>IF(INDEX(Database!$AU$7:$AU$71,MATCH($B$3,Database!$B$7:$B$71,0))=1,CHAR(149)&amp;" "&amp;Database!$AU$5,"")</f>
        <v/>
      </c>
    </row>
    <row r="23" spans="2:6" hidden="1">
      <c r="B23" s="1" t="str">
        <f>IF(INDEX(Database!$AP$7:$AP$71,MATCH($B$3,Database!$B$7:$B$71,0))="Yes",CHAR(149)&amp;" "&amp;Database!$AP$5,"")</f>
        <v/>
      </c>
      <c r="C23" s="1"/>
      <c r="D23" s="1" t="str">
        <f>IF(INDEX(Database!$N$7:$N$71,MATCH($B$3,Database!$B$7:$B$71,0))="Yes",CHAR(149)&amp;" "&amp;Database!$N$5,"")</f>
        <v/>
      </c>
      <c r="E23" s="1" t="str">
        <f>IF(INDEX(Database!$Y$7:$Y$71,MATCH($B$3,Database!$B$7:$B$71,0))="Yes",CHAR(149)&amp;" "&amp;Database!$Y$5,"")</f>
        <v/>
      </c>
      <c r="F23" s="1" t="str">
        <f>IF(INDEX(Database!$AV$7:$AV$71,MATCH($B$3,Database!$B$7:$B$71,0))=1,CHAR(149)&amp;" "&amp;Database!$AV$5,"")</f>
        <v>• Urban heat island</v>
      </c>
    </row>
    <row r="24" spans="2:6" hidden="1">
      <c r="B24" s="1"/>
      <c r="C24" s="1"/>
      <c r="D24" s="1" t="str">
        <f>IF(INDEX(Database!$O$7:$O$71,MATCH($B$3,Database!$B$7:$B$71,0))="Yes",CHAR(149)&amp;" "&amp;Database!$O$5,"")</f>
        <v/>
      </c>
      <c r="E24" s="1" t="str">
        <f>IF(INDEX(Database!$Z$7:$Z$71,MATCH($B$3,Database!$B$7:$B$71,0))="Yes",CHAR(149)&amp;" "&amp;Database!$Z$5,"")</f>
        <v/>
      </c>
      <c r="F24" s="1" t="str">
        <f>IF(INDEX(Database!$AW$7:$AW$71,MATCH($B$3,Database!$B$7:$B$71,0))=1,CHAR(149)&amp;" "&amp;Database!$AW$5,"")</f>
        <v>• Carbon reduction</v>
      </c>
    </row>
    <row r="25" spans="2:6" hidden="1">
      <c r="B25" s="1"/>
      <c r="C25" s="1"/>
      <c r="D25" s="1" t="str">
        <f>IF(INDEX(Database!$P$7:$P$71,MATCH($B$3,Database!$B$7:$B$71,0))="Yes",CHAR(149)&amp;" "&amp;Database!$P$5,"")</f>
        <v/>
      </c>
      <c r="E25" s="1" t="str">
        <f>IF(INDEX(Database!$AA$7:$AA$71,MATCH($B$3,Database!$B$7:$B$71,0))="Yes",CHAR(149)&amp;" "&amp;Database!$AA$5,"")</f>
        <v/>
      </c>
      <c r="F25" s="1" t="str">
        <f>IF(INDEX(Database!$AX$7:$AX$71,MATCH($B$3,Database!$B$7:$B$71,0))=1,CHAR(149)&amp;" "&amp;Database!$AX$5,"")</f>
        <v>• Economic savings</v>
      </c>
    </row>
    <row r="26" spans="2:6" hidden="1">
      <c r="B26" s="1"/>
      <c r="C26" s="1"/>
      <c r="D26" s="1" t="str">
        <f>IF(INDEX(Database!$Q$7:$Q$71,MATCH($B$3,Database!$B$7:$B$71,0))="Yes",CHAR(149)&amp;" "&amp;Database!$Q$5,"")</f>
        <v/>
      </c>
      <c r="E26" s="1" t="str">
        <f>IF(INDEX(Database!$AB$7:$AB$71,MATCH($B$3,Database!$B$7:$B$71,0))="Yes",CHAR(149)&amp;" "&amp;Database!$AB$5,"")</f>
        <v/>
      </c>
      <c r="F26" s="1" t="str">
        <f>IF(INDEX(Database!$AY$7:$AY$71,MATCH($B$3,Database!$B$7:$B$71,0))=1,CHAR(149)&amp;" "&amp;Database!$AY$5,"")</f>
        <v>• Heating/cooling load reduction</v>
      </c>
    </row>
    <row r="27" spans="2:6" hidden="1">
      <c r="B27" s="1"/>
      <c r="C27" s="1"/>
      <c r="D27" s="1" t="str">
        <f>IF(INDEX(Database!$R$7:$R$71,MATCH($B$3,Database!$B$7:$B$71,0))="Yes",CHAR(149)&amp;" "&amp;Database!$R$5,"")</f>
        <v/>
      </c>
      <c r="E27" s="1" t="str">
        <f>IF(INDEX(Database!$AC$7:$AC$71,MATCH($B$3,Database!$B$7:$B$71,0))="Yes",CHAR(149)&amp;" "&amp;Database!$AC$5,"")</f>
        <v/>
      </c>
      <c r="F27" s="1" t="str">
        <f>IF(INDEX(Database!$AZ$7:$AZ$71,MATCH($B$3,Database!$B$7:$B$71,0))=1,CHAR(149)&amp;" "&amp;Database!$AZ$5,"")</f>
        <v>• Energy consumption reduction</v>
      </c>
    </row>
    <row r="28" spans="2:6" hidden="1">
      <c r="B28" s="1"/>
      <c r="C28" s="1"/>
      <c r="D28" s="1"/>
      <c r="E28" s="1" t="str">
        <f>IF(INDEX(Database!$AD$7:$AD$71,MATCH($B$3,Database!$B$7:$B$71,0))="Yes",CHAR(149)&amp;" "&amp;Database!$AD$5,"")</f>
        <v/>
      </c>
      <c r="F28" s="1" t="str">
        <f>IF(INDEX(Database!$BA$7:$BA$71,MATCH($B$3,Database!$B$7:$B$71,0))=1,CHAR(149)&amp;" "&amp;Database!$BA$5,"")</f>
        <v>• Increased property value</v>
      </c>
    </row>
    <row r="29" spans="2:6" hidden="1">
      <c r="B29" s="1"/>
      <c r="C29" s="1"/>
      <c r="D29" s="1"/>
      <c r="E29" s="1" t="str">
        <f>IF(INDEX(Database!$AE$7:$AE$71,MATCH($B$3,Database!$B$7:$B$71,0))="Yes",CHAR(149)&amp;" "&amp;Database!$AE$5,"")</f>
        <v/>
      </c>
      <c r="F29" s="1" t="str">
        <f>IF(INDEX(Database!$BB$7:$BB$71,MATCH($B$3,Database!$B$7:$B$71,0))=1,CHAR(149)&amp;" "&amp;Database!$BB$5,"")</f>
        <v>• Indoor thermal comfort</v>
      </c>
    </row>
    <row r="30" spans="2:6" hidden="1">
      <c r="B30" s="1"/>
      <c r="C30" s="1"/>
      <c r="D30" s="1"/>
      <c r="E30" s="1" t="str">
        <f>IF(INDEX(Database!$AF$7:$AF$71,MATCH($B$3,Database!$B$7:$B$71,0))="Yes",CHAR(149)&amp;" "&amp;Database!$AF$5,"")</f>
        <v/>
      </c>
      <c r="F30" s="1" t="str">
        <f>IF(INDEX(Database!$BC$7:$BC$71,MATCH($B$3,Database!$B$7:$B$71,0))=1,CHAR(149)&amp;" "&amp;Database!$BC$5,"")</f>
        <v/>
      </c>
    </row>
    <row r="31" spans="2:6" hidden="1">
      <c r="B31" s="1"/>
      <c r="C31" s="1"/>
      <c r="D31" s="1"/>
      <c r="E31" s="1" t="str">
        <f>IF(INDEX(Database!$AG$7:$AG$71,MATCH($B$3,Database!$B$7:$B$71,0))="Yes",CHAR(149)&amp;" "&amp;Database!$AG$5,"")</f>
        <v/>
      </c>
      <c r="F31" s="1" t="str">
        <f>IF(INDEX(Database!$BD$7:$BD$71,MATCH($B$3,Database!$B$7:$B$71,0))=1,CHAR(149)&amp;" "&amp;Database!$BD$5,"")</f>
        <v/>
      </c>
    </row>
    <row r="32" spans="2:6" hidden="1">
      <c r="B32" s="1"/>
      <c r="C32" s="1"/>
      <c r="D32" s="1"/>
      <c r="E32" s="1"/>
      <c r="F32" s="1" t="str">
        <f>IF(INDEX(Database!$BE$7:$BE$71,MATCH($B$3,Database!$B$7:$B$71,0))=1,CHAR(149)&amp;" "&amp;Database!$BE$5,"")</f>
        <v>• Noise reduction</v>
      </c>
    </row>
    <row r="33" spans="2:6" hidden="1">
      <c r="B33" s="1"/>
      <c r="C33" s="1"/>
      <c r="D33" s="1"/>
      <c r="E33" s="1"/>
      <c r="F33" s="1" t="str">
        <f>IF(INDEX(Database!$BF$7:$BF$71,MATCH($B$3,Database!$B$7:$B$71,0))=1,CHAR(149)&amp;" "&amp;Database!$BF$5,"")</f>
        <v/>
      </c>
    </row>
  </sheetData>
  <mergeCells count="6">
    <mergeCell ref="B9:B10"/>
    <mergeCell ref="C9:C10"/>
    <mergeCell ref="A1:C1"/>
    <mergeCell ref="C3:E3"/>
    <mergeCell ref="B5:B8"/>
    <mergeCell ref="C5:C8"/>
  </mergeCells>
  <hyperlinks>
    <hyperlink ref="A1" location="'Criteria Selection'!A1" display="&lt; BACK TO CRITERIA SELECTION" xr:uid="{6CA5CBAC-052E-4D62-8761-3AEF5CAAD835}"/>
  </hyperlinks>
  <pageMargins left="0.7" right="0.7" top="0.75" bottom="0.75" header="0.3" footer="0.3"/>
  <pageSetup paperSize="9" orientation="portrait"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FF9F3E-CA51-41A4-9786-08F0CE89D562}">
  <sheetPr codeName="Sheet36"/>
  <dimension ref="A1:G33"/>
  <sheetViews>
    <sheetView topLeftCell="D1" zoomScale="80" zoomScaleNormal="80" workbookViewId="0">
      <selection activeCell="G6" sqref="G6:G7"/>
    </sheetView>
  </sheetViews>
  <sheetFormatPr defaultRowHeight="16.5"/>
  <cols>
    <col min="1" max="1" width="2.5" customWidth="1"/>
    <col min="2" max="2" width="12.625" customWidth="1"/>
    <col min="3" max="3" width="124.375" customWidth="1"/>
    <col min="4" max="4" width="13.375" customWidth="1"/>
    <col min="5" max="5" width="41.5" customWidth="1"/>
    <col min="6" max="6" width="11.5" customWidth="1"/>
    <col min="7" max="7" width="48.875" customWidth="1"/>
  </cols>
  <sheetData>
    <row r="1" spans="1:7" s="59" customFormat="1" ht="23.25" customHeight="1">
      <c r="A1" s="160" t="s">
        <v>338</v>
      </c>
      <c r="B1" s="160"/>
      <c r="C1" s="160"/>
    </row>
    <row r="2" spans="1:7" ht="8.25" customHeight="1"/>
    <row r="3" spans="1:7" ht="24.75" customHeight="1">
      <c r="B3" s="87" t="s">
        <v>205</v>
      </c>
      <c r="C3" s="161" t="str">
        <f>VLOOKUP(B3,Database!B7:C71,2,FALSE)</f>
        <v>Cool materials – façades and roofs</v>
      </c>
      <c r="D3" s="161"/>
      <c r="E3" s="161"/>
      <c r="F3" s="88"/>
      <c r="G3" s="88"/>
    </row>
    <row r="4" spans="1:7" ht="113.25" customHeight="1">
      <c r="B4" s="66" t="s">
        <v>339</v>
      </c>
      <c r="C4" s="65" t="s">
        <v>523</v>
      </c>
      <c r="D4" s="112" t="s">
        <v>398</v>
      </c>
      <c r="E4" s="117" t="s">
        <v>524</v>
      </c>
      <c r="F4" s="95"/>
      <c r="G4" s="96"/>
    </row>
    <row r="5" spans="1:7" ht="80.25" customHeight="1">
      <c r="B5" s="162" t="s">
        <v>343</v>
      </c>
      <c r="C5" s="163" t="s">
        <v>525</v>
      </c>
      <c r="D5" s="108"/>
      <c r="E5" s="118"/>
      <c r="F5" s="97"/>
      <c r="G5" s="98"/>
    </row>
    <row r="6" spans="1:7" ht="49.5" customHeight="1">
      <c r="B6" s="162"/>
      <c r="C6" s="164"/>
      <c r="D6" s="66" t="s">
        <v>345</v>
      </c>
      <c r="E6" s="67" t="str">
        <f>B18&amp;" "&amp;B19&amp;CHAR(10)&amp;B20&amp;" "&amp;B21&amp;CHAR(10)&amp;B22&amp;" "&amp;B23</f>
        <v xml:space="preserve"> • Overheating
 </v>
      </c>
      <c r="F6" s="112" t="s">
        <v>381</v>
      </c>
      <c r="G6" s="113" t="str">
        <f>F18&amp;" "&amp;F19&amp;" "&amp;F20&amp;CHAR(10)&amp;F21&amp;" "&amp;F22&amp;" "&amp;F23&amp;CHAR(10)&amp;F24&amp;" "&amp;F25&amp;" "&amp;F26&amp;CHAR(10)&amp;F27&amp;" "&amp;F28&amp;" "&amp;F29&amp;CHAR(10)&amp;F30&amp;" "&amp;F31&amp;" "&amp;F32&amp;" "&amp;F33</f>
        <v xml:space="preserve">  
  • Urban heat island
 • Economic savings • Heating/cooling load reduction
• Energy consumption reduction  • Indoor thermal comfort
   </v>
      </c>
    </row>
    <row r="7" spans="1:7" ht="48.75" customHeight="1">
      <c r="B7" s="162"/>
      <c r="C7" s="164"/>
      <c r="D7" s="66" t="s">
        <v>347</v>
      </c>
      <c r="E7" s="67" t="str">
        <f>C18&amp;CHAR(10)&amp;C19&amp;CHAR(10)&amp;C20</f>
        <v xml:space="preserve">• Buildings
</v>
      </c>
      <c r="F7" s="108"/>
      <c r="G7" s="136"/>
    </row>
    <row r="8" spans="1:7" ht="73.5" customHeight="1">
      <c r="B8" s="162"/>
      <c r="C8" s="164"/>
      <c r="D8" s="66" t="s">
        <v>348</v>
      </c>
      <c r="E8" s="67" t="str">
        <f>D18&amp;"  "&amp;D19&amp;CHAR(10)&amp;D20&amp;" "&amp;D21&amp;CHAR(10)&amp;D22&amp;"  "&amp;D23&amp;CHAR(10)&amp;D24&amp;"  "&amp;D25&amp;CHAR(10)&amp;D26&amp;"  "&amp;D27</f>
        <v xml:space="preserve">• Residential Building  • Commercial or Institutional Building
  </v>
      </c>
      <c r="F8" s="66" t="s">
        <v>349</v>
      </c>
      <c r="G8" s="65" t="str">
        <f>E18&amp;" "&amp;E19&amp;" "&amp;E20&amp;CHAR(10)&amp;E21&amp;" "&amp;E22&amp;" "&amp;E23&amp;CHAR(10)&amp;E24&amp;" "&amp;E25&amp;" "&amp;E26&amp;CHAR(10)&amp;E27&amp;" "&amp;E28&amp;" "&amp;E29&amp;CHAR(10)&amp;E30&amp;" "&amp;E31</f>
        <v xml:space="preserve">• Roof • Envelope • Energy, Heating and Cooling
• Street Interface  
 </v>
      </c>
    </row>
    <row r="9" spans="1:7" ht="117.75" customHeight="1">
      <c r="B9" s="162" t="s">
        <v>350</v>
      </c>
      <c r="C9" s="163" t="s">
        <v>526</v>
      </c>
      <c r="D9" s="66" t="s">
        <v>352</v>
      </c>
      <c r="E9" s="122" t="s">
        <v>527</v>
      </c>
      <c r="F9" s="138"/>
      <c r="G9" s="137"/>
    </row>
    <row r="10" spans="1:7" ht="129" customHeight="1">
      <c r="B10" s="162"/>
      <c r="C10" s="164"/>
      <c r="D10" s="66" t="s">
        <v>354</v>
      </c>
      <c r="E10" s="122" t="s">
        <v>528</v>
      </c>
      <c r="F10" s="134"/>
      <c r="G10" s="133"/>
    </row>
    <row r="11" spans="1:7" ht="15" customHeight="1"/>
    <row r="17" spans="2:6" hidden="1">
      <c r="B17" s="62" t="s">
        <v>44</v>
      </c>
      <c r="C17" s="62" t="s">
        <v>39</v>
      </c>
      <c r="D17" s="62" t="s">
        <v>40</v>
      </c>
      <c r="E17" s="62" t="s">
        <v>41</v>
      </c>
      <c r="F17" s="62" t="s">
        <v>45</v>
      </c>
    </row>
    <row r="18" spans="2:6" hidden="1">
      <c r="B18" s="1" t="str">
        <f>IF(INDEX(Database!$AK$7:$AK$71,MATCH($B$3,Database!$B$7:$B$71,0))="Yes",CHAR(149)&amp;" "&amp;Database!$AK$5,"")</f>
        <v/>
      </c>
      <c r="C18" s="1" t="str">
        <f>IF(INDEX(Database!$E$7:$E$71,MATCH($B$3,Database!$B$7:$B$71,0))="Yes",CHAR(149)&amp;" "&amp;Database!$E$5,"")</f>
        <v>• Buildings</v>
      </c>
      <c r="D18" s="1" t="str">
        <f>IF(INDEX(Database!$I$7:$I$71,MATCH($B$3,Database!$B$7:$B$71,0))="Yes",CHAR(149)&amp;" "&amp;Database!$I$5,"")</f>
        <v>• Residential Building</v>
      </c>
      <c r="E18" s="1" t="str">
        <f>IF(INDEX(Database!$T$7:$T$71,MATCH($B$3,Database!$B$7:$B$71,0))="Yes",CHAR(149)&amp;" "&amp;Database!$T$5,"")</f>
        <v>• Roof</v>
      </c>
      <c r="F18" s="1" t="str">
        <f>IF(INDEX(Database!$AQ$7:$AQ$71,MATCH($B$3,Database!$B$7:$B$71,0))=1,CHAR(149)&amp;" "&amp;Database!$AQ$5,"")</f>
        <v/>
      </c>
    </row>
    <row r="19" spans="2:6" hidden="1">
      <c r="B19" s="1" t="str">
        <f>IF(INDEX(Database!$AL$7:$AL$71,MATCH($B$3,Database!$B$7:$B$71,0))="Yes",CHAR(149)&amp;" "&amp;Database!$AL$5,"")</f>
        <v>• Overheating</v>
      </c>
      <c r="C19" s="1" t="str">
        <f>IF(INDEX(Database!$F$7:$F$71,MATCH($B$3,Database!$B$7:$B$71,0))="Yes",CHAR(149)&amp;" "&amp;Database!$F$5,"")</f>
        <v/>
      </c>
      <c r="D19" s="1" t="str">
        <f>IF(INDEX(Database!$J$7:$J$71,MATCH($B$3,Database!$B$7:$B$71,0))="Yes",CHAR(149)&amp;" "&amp;Database!$J$5,"")</f>
        <v>• Commercial or Institutional Building</v>
      </c>
      <c r="E19" s="1" t="str">
        <f>IF(INDEX(Database!$U$7:$U$71,MATCH($B$3,Database!$B$7:$B$71,0))="Yes",CHAR(149)&amp;" "&amp;Database!$U$5,"")</f>
        <v>• Envelope</v>
      </c>
      <c r="F19" s="1" t="str">
        <f>IF(INDEX(Database!$AR$7:$AR$71,MATCH($B$3,Database!$B$7:$B$71,0))=1,CHAR(149)&amp;" "&amp;Database!$AR$5,"")</f>
        <v/>
      </c>
    </row>
    <row r="20" spans="2:6" hidden="1">
      <c r="B20" s="1" t="str">
        <f>IF(INDEX(Database!$AM$7:$AM$71,MATCH($B$3,Database!$B$7:$B$71,0))="Yes",CHAR(149)&amp;" "&amp;Database!$AM$5,"")</f>
        <v/>
      </c>
      <c r="C20" s="1" t="str">
        <f>IF(INDEX(Database!$G$7:$G$71,MATCH($B$3,Database!$B$7:$B$71,0))="Yes",CHAR(149)&amp;" "&amp;Database!$G$5,"")</f>
        <v/>
      </c>
      <c r="D20" s="1" t="str">
        <f>IF(INDEX(Database!$K$7:$K$71,MATCH($B$3,Database!$B$7:$B$71,0))="Yes",CHAR(149)&amp;" "&amp;Database!$K$5,"")</f>
        <v/>
      </c>
      <c r="E20" s="1" t="str">
        <f>IF(INDEX(Database!$V$7:$V$71,MATCH($B$3,Database!$B$7:$B$71,0))="Yes",CHAR(149)&amp;" "&amp;Database!$V$5,"")</f>
        <v>• Energy, Heating and Cooling</v>
      </c>
      <c r="F20" s="1" t="str">
        <f>IF(INDEX(Database!$AS$7:$AS$71,MATCH($B$3,Database!$B$7:$B$71,0))=1,CHAR(149)&amp;" "&amp;Database!$AS$5,"")</f>
        <v/>
      </c>
    </row>
    <row r="21" spans="2:6" hidden="1">
      <c r="B21" s="1" t="str">
        <f>IF(INDEX(Database!$AN$7:$AN$71,MATCH($B$3,Database!$B$7:$B$71,0))="Yes",CHAR(149)&amp;" "&amp;Database!$AN$5,"")</f>
        <v/>
      </c>
      <c r="C21" s="1"/>
      <c r="D21" s="1" t="str">
        <f>IF(INDEX(Database!$L$7:$L$71,MATCH($B$3,Database!$B$7:$B$71,0))="Yes",CHAR(149)&amp;" "&amp;Database!$L$5,"")</f>
        <v/>
      </c>
      <c r="E21" s="1" t="str">
        <f>IF(INDEX(Database!$W$7:$W$71,MATCH($B$3,Database!$B$7:$B$71,0))="Yes",CHAR(149)&amp;" "&amp;Database!$W$5,"")</f>
        <v>• Street Interface</v>
      </c>
      <c r="F21" s="1" t="str">
        <f>IF(INDEX(Database!$AT$7:$AT$71,MATCH($B$3,Database!$B$7:$B$71,0))=1,CHAR(149)&amp;" "&amp;Database!$AT$5,"")</f>
        <v/>
      </c>
    </row>
    <row r="22" spans="2:6" hidden="1">
      <c r="B22" s="1" t="str">
        <f>IF(INDEX(Database!$AO$7:$AO$71,MATCH($B$3,Database!$B$7:$B$71,0))="Yes",CHAR(149)&amp;" "&amp;Database!$AO$5,"")</f>
        <v/>
      </c>
      <c r="C22" s="1"/>
      <c r="D22" s="1" t="str">
        <f>IF(INDEX(Database!$M$7:$M$71,MATCH($B$3,Database!$B$7:$B$71,0))="Yes",CHAR(149)&amp;" "&amp;Database!$M$5,"")</f>
        <v/>
      </c>
      <c r="E22" s="1" t="str">
        <f>IF(INDEX(Database!$X$7:$X$71,MATCH($B$3,Database!$B$7:$B$71,0))="Yes",CHAR(149)&amp;" "&amp;Database!$X$5,"")</f>
        <v/>
      </c>
      <c r="F22" s="1" t="str">
        <f>IF(INDEX(Database!$AU$7:$AU$71,MATCH($B$3,Database!$B$7:$B$71,0))=1,CHAR(149)&amp;" "&amp;Database!$AU$5,"")</f>
        <v/>
      </c>
    </row>
    <row r="23" spans="2:6" hidden="1">
      <c r="B23" s="1" t="str">
        <f>IF(INDEX(Database!$AP$7:$AP$71,MATCH($B$3,Database!$B$7:$B$71,0))="Yes",CHAR(149)&amp;" "&amp;Database!$AP$5,"")</f>
        <v/>
      </c>
      <c r="C23" s="1"/>
      <c r="D23" s="1" t="str">
        <f>IF(INDEX(Database!$N$7:$N$71,MATCH($B$3,Database!$B$7:$B$71,0))="Yes",CHAR(149)&amp;" "&amp;Database!$N$5,"")</f>
        <v/>
      </c>
      <c r="E23" s="1" t="str">
        <f>IF(INDEX(Database!$Y$7:$Y$71,MATCH($B$3,Database!$B$7:$B$71,0))="Yes",CHAR(149)&amp;" "&amp;Database!$Y$5,"")</f>
        <v/>
      </c>
      <c r="F23" s="1" t="str">
        <f>IF(INDEX(Database!$AV$7:$AV$71,MATCH($B$3,Database!$B$7:$B$71,0))=1,CHAR(149)&amp;" "&amp;Database!$AV$5,"")</f>
        <v>• Urban heat island</v>
      </c>
    </row>
    <row r="24" spans="2:6" hidden="1">
      <c r="B24" s="1"/>
      <c r="C24" s="1"/>
      <c r="D24" s="1" t="str">
        <f>IF(INDEX(Database!$O$7:$O$71,MATCH($B$3,Database!$B$7:$B$71,0))="Yes",CHAR(149)&amp;" "&amp;Database!$O$5,"")</f>
        <v/>
      </c>
      <c r="E24" s="1" t="str">
        <f>IF(INDEX(Database!$Z$7:$Z$71,MATCH($B$3,Database!$B$7:$B$71,0))="Yes",CHAR(149)&amp;" "&amp;Database!$Z$5,"")</f>
        <v/>
      </c>
      <c r="F24" s="1" t="str">
        <f>IF(INDEX(Database!$AW$7:$AW$71,MATCH($B$3,Database!$B$7:$B$71,0))=1,CHAR(149)&amp;" "&amp;Database!$AW$5,"")</f>
        <v/>
      </c>
    </row>
    <row r="25" spans="2:6" hidden="1">
      <c r="B25" s="1"/>
      <c r="C25" s="1"/>
      <c r="D25" s="1" t="str">
        <f>IF(INDEX(Database!$P$7:$P$71,MATCH($B$3,Database!$B$7:$B$71,0))="Yes",CHAR(149)&amp;" "&amp;Database!$P$5,"")</f>
        <v/>
      </c>
      <c r="E25" s="1" t="str">
        <f>IF(INDEX(Database!$AA$7:$AA$71,MATCH($B$3,Database!$B$7:$B$71,0))="Yes",CHAR(149)&amp;" "&amp;Database!$AA$5,"")</f>
        <v/>
      </c>
      <c r="F25" s="1" t="str">
        <f>IF(INDEX(Database!$AX$7:$AX$71,MATCH($B$3,Database!$B$7:$B$71,0))=1,CHAR(149)&amp;" "&amp;Database!$AX$5,"")</f>
        <v>• Economic savings</v>
      </c>
    </row>
    <row r="26" spans="2:6" hidden="1">
      <c r="B26" s="1"/>
      <c r="C26" s="1"/>
      <c r="D26" s="1" t="str">
        <f>IF(INDEX(Database!$Q$7:$Q$71,MATCH($B$3,Database!$B$7:$B$71,0))="Yes",CHAR(149)&amp;" "&amp;Database!$Q$5,"")</f>
        <v/>
      </c>
      <c r="E26" s="1" t="str">
        <f>IF(INDEX(Database!$AB$7:$AB$71,MATCH($B$3,Database!$B$7:$B$71,0))="Yes",CHAR(149)&amp;" "&amp;Database!$AB$5,"")</f>
        <v/>
      </c>
      <c r="F26" s="1" t="str">
        <f>IF(INDEX(Database!$AY$7:$AY$71,MATCH($B$3,Database!$B$7:$B$71,0))=1,CHAR(149)&amp;" "&amp;Database!$AY$5,"")</f>
        <v>• Heating/cooling load reduction</v>
      </c>
    </row>
    <row r="27" spans="2:6" hidden="1">
      <c r="B27" s="1"/>
      <c r="C27" s="1"/>
      <c r="D27" s="1" t="str">
        <f>IF(INDEX(Database!$R$7:$R$71,MATCH($B$3,Database!$B$7:$B$71,0))="Yes",CHAR(149)&amp;" "&amp;Database!$R$5,"")</f>
        <v/>
      </c>
      <c r="E27" s="1" t="str">
        <f>IF(INDEX(Database!$AC$7:$AC$71,MATCH($B$3,Database!$B$7:$B$71,0))="Yes",CHAR(149)&amp;" "&amp;Database!$AC$5,"")</f>
        <v/>
      </c>
      <c r="F27" s="1" t="str">
        <f>IF(INDEX(Database!$AZ$7:$AZ$71,MATCH($B$3,Database!$B$7:$B$71,0))=1,CHAR(149)&amp;" "&amp;Database!$AZ$5,"")</f>
        <v>• Energy consumption reduction</v>
      </c>
    </row>
    <row r="28" spans="2:6" hidden="1">
      <c r="B28" s="1"/>
      <c r="C28" s="1"/>
      <c r="D28" s="1"/>
      <c r="E28" s="1" t="str">
        <f>IF(INDEX(Database!$AD$7:$AD$71,MATCH($B$3,Database!$B$7:$B$71,0))="Yes",CHAR(149)&amp;" "&amp;Database!$AD$5,"")</f>
        <v/>
      </c>
      <c r="F28" s="1" t="str">
        <f>IF(INDEX(Database!$BA$7:$BA$71,MATCH($B$3,Database!$B$7:$B$71,0))=1,CHAR(149)&amp;" "&amp;Database!$BA$5,"")</f>
        <v/>
      </c>
    </row>
    <row r="29" spans="2:6" hidden="1">
      <c r="B29" s="1"/>
      <c r="C29" s="1"/>
      <c r="D29" s="1"/>
      <c r="E29" s="1" t="str">
        <f>IF(INDEX(Database!$AE$7:$AE$71,MATCH($B$3,Database!$B$7:$B$71,0))="Yes",CHAR(149)&amp;" "&amp;Database!$AE$5,"")</f>
        <v/>
      </c>
      <c r="F29" s="1" t="str">
        <f>IF(INDEX(Database!$BB$7:$BB$71,MATCH($B$3,Database!$B$7:$B$71,0))=1,CHAR(149)&amp;" "&amp;Database!$BB$5,"")</f>
        <v>• Indoor thermal comfort</v>
      </c>
    </row>
    <row r="30" spans="2:6" hidden="1">
      <c r="B30" s="1"/>
      <c r="C30" s="1"/>
      <c r="D30" s="1"/>
      <c r="E30" s="1" t="str">
        <f>IF(INDEX(Database!$AF$7:$AF$71,MATCH($B$3,Database!$B$7:$B$71,0))="Yes",CHAR(149)&amp;" "&amp;Database!$AF$5,"")</f>
        <v/>
      </c>
      <c r="F30" s="1" t="str">
        <f>IF(INDEX(Database!$BC$7:$BC$71,MATCH($B$3,Database!$B$7:$B$71,0))=1,CHAR(149)&amp;" "&amp;Database!$BC$5,"")</f>
        <v/>
      </c>
    </row>
    <row r="31" spans="2:6" hidden="1">
      <c r="B31" s="1"/>
      <c r="C31" s="1"/>
      <c r="D31" s="1"/>
      <c r="E31" s="1" t="str">
        <f>IF(INDEX(Database!$AG$7:$AG$71,MATCH($B$3,Database!$B$7:$B$71,0))="Yes",CHAR(149)&amp;" "&amp;Database!$AG$5,"")</f>
        <v/>
      </c>
      <c r="F31" s="1" t="str">
        <f>IF(INDEX(Database!$BD$7:$BD$71,MATCH($B$3,Database!$B$7:$B$71,0))=1,CHAR(149)&amp;" "&amp;Database!$BD$5,"")</f>
        <v/>
      </c>
    </row>
    <row r="32" spans="2:6" hidden="1">
      <c r="B32" s="1"/>
      <c r="C32" s="1"/>
      <c r="D32" s="1"/>
      <c r="E32" s="1"/>
      <c r="F32" s="1" t="str">
        <f>IF(INDEX(Database!$BE$7:$BE$71,MATCH($B$3,Database!$B$7:$B$71,0))=1,CHAR(149)&amp;" "&amp;Database!$BE$5,"")</f>
        <v/>
      </c>
    </row>
    <row r="33" spans="2:6" hidden="1">
      <c r="B33" s="1"/>
      <c r="C33" s="1"/>
      <c r="D33" s="1"/>
      <c r="E33" s="1"/>
      <c r="F33" s="1" t="str">
        <f>IF(INDEX(Database!$BF$7:$BF$71,MATCH($B$3,Database!$B$7:$B$71,0))=1,CHAR(149)&amp;" "&amp;Database!$BF$5,"")</f>
        <v/>
      </c>
    </row>
  </sheetData>
  <mergeCells count="6">
    <mergeCell ref="B9:B10"/>
    <mergeCell ref="C9:C10"/>
    <mergeCell ref="A1:C1"/>
    <mergeCell ref="C3:E3"/>
    <mergeCell ref="B5:B8"/>
    <mergeCell ref="C5:C8"/>
  </mergeCells>
  <hyperlinks>
    <hyperlink ref="A1" location="'Criteria Selection'!A1" display="&lt; BACK TO CRITERIA SELECTION" xr:uid="{16C531DA-1BAA-43F4-AB02-6332ED06B84C}"/>
  </hyperlinks>
  <pageMargins left="0.7" right="0.7" top="0.75" bottom="0.75" header="0.3" footer="0.3"/>
  <pageSetup paperSize="9" orientation="portrait"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AF8D7E-7759-4C13-996F-BE890F2A0249}">
  <sheetPr codeName="Sheet37"/>
  <dimension ref="A1:G33"/>
  <sheetViews>
    <sheetView topLeftCell="D5" zoomScaleNormal="100" workbookViewId="0">
      <selection activeCell="G6" sqref="G6:G7"/>
    </sheetView>
  </sheetViews>
  <sheetFormatPr defaultRowHeight="16.5"/>
  <cols>
    <col min="1" max="1" width="2.5" customWidth="1"/>
    <col min="2" max="2" width="12.625" customWidth="1"/>
    <col min="3" max="3" width="124.375" customWidth="1"/>
    <col min="4" max="4" width="13.375" customWidth="1"/>
    <col min="5" max="5" width="41.5" customWidth="1"/>
    <col min="6" max="6" width="11.5" customWidth="1"/>
    <col min="7" max="7" width="48.875" customWidth="1"/>
  </cols>
  <sheetData>
    <row r="1" spans="1:7" s="59" customFormat="1" ht="23.25" customHeight="1">
      <c r="A1" s="160" t="s">
        <v>338</v>
      </c>
      <c r="B1" s="160"/>
      <c r="C1" s="160"/>
    </row>
    <row r="2" spans="1:7" ht="8.25" customHeight="1"/>
    <row r="3" spans="1:7" ht="24.75" customHeight="1">
      <c r="B3" s="87" t="s">
        <v>208</v>
      </c>
      <c r="C3" s="161" t="str">
        <f>VLOOKUP(B3,Database!B7:C71,2,FALSE)</f>
        <v>Cool materials – roads and pavement</v>
      </c>
      <c r="D3" s="161"/>
      <c r="E3" s="161"/>
      <c r="F3" s="88"/>
      <c r="G3" s="88"/>
    </row>
    <row r="4" spans="1:7" ht="113.25" customHeight="1">
      <c r="B4" s="66" t="s">
        <v>339</v>
      </c>
      <c r="C4" s="65" t="s">
        <v>529</v>
      </c>
      <c r="D4" s="112" t="s">
        <v>378</v>
      </c>
      <c r="E4" s="117" t="s">
        <v>530</v>
      </c>
      <c r="F4" s="95"/>
      <c r="G4" s="96"/>
    </row>
    <row r="5" spans="1:7" ht="80.25" customHeight="1">
      <c r="B5" s="162" t="s">
        <v>343</v>
      </c>
      <c r="C5" s="163" t="s">
        <v>531</v>
      </c>
      <c r="D5" s="108"/>
      <c r="E5" s="118"/>
      <c r="F5" s="97"/>
      <c r="G5" s="98"/>
    </row>
    <row r="6" spans="1:7" ht="60.75" customHeight="1">
      <c r="B6" s="162"/>
      <c r="C6" s="164"/>
      <c r="D6" s="66" t="s">
        <v>345</v>
      </c>
      <c r="E6" s="67" t="str">
        <f>B18&amp;" "&amp;B19&amp;CHAR(10)&amp;B20&amp;" "&amp;B21&amp;CHAR(10)&amp;B22&amp;" "&amp;B23</f>
        <v xml:space="preserve"> • Overheating
 </v>
      </c>
      <c r="F6" s="112" t="s">
        <v>381</v>
      </c>
      <c r="G6" s="113" t="str">
        <f>F18&amp;" "&amp;F19&amp;" "&amp;F20&amp;CHAR(10)&amp;F21&amp;" "&amp;F22&amp;" "&amp;F23&amp;CHAR(10)&amp;F24&amp;" "&amp;F25&amp;" "&amp;F26&amp;CHAR(10)&amp;F27&amp;" "&amp;F28&amp;" "&amp;F29&amp;CHAR(10)&amp;F30&amp;" "&amp;F31&amp;" "&amp;F32&amp;" "&amp;F33</f>
        <v xml:space="preserve">  
  • Urban heat island
• Streetscape improvement   </v>
      </c>
    </row>
    <row r="7" spans="1:7" ht="48.75" customHeight="1">
      <c r="B7" s="162"/>
      <c r="C7" s="164"/>
      <c r="D7" s="66" t="s">
        <v>347</v>
      </c>
      <c r="E7" s="67" t="str">
        <f>C18&amp;CHAR(10)&amp;C19&amp;CHAR(10)&amp;C20</f>
        <v xml:space="preserve">
• City Public Realm
• Open Spaces</v>
      </c>
      <c r="F7" s="108"/>
      <c r="G7" s="136"/>
    </row>
    <row r="8" spans="1:7" ht="73.5" customHeight="1">
      <c r="B8" s="162"/>
      <c r="C8" s="164"/>
      <c r="D8" s="66" t="s">
        <v>348</v>
      </c>
      <c r="E8" s="67" t="str">
        <f>D18&amp;"  "&amp;D19&amp;CHAR(10)&amp;D20&amp;" "&amp;D21&amp;CHAR(10)&amp;D22&amp;"  "&amp;D23&amp;CHAR(10)&amp;D24&amp;"  "&amp;D25&amp;CHAR(10)&amp;D26&amp;"  "&amp;D27</f>
        <v xml:space="preserve">  
 • City Gardens
• Churchyard  • TfL Street
• CoL Street  • Civic Space
• Publicly Accessible Private Land  • Open Spaces</v>
      </c>
      <c r="F8" s="66" t="s">
        <v>349</v>
      </c>
      <c r="G8" s="65" t="str">
        <f>E18&amp;" "&amp;E19&amp;" "&amp;E20&amp;CHAR(10)&amp;E21&amp;" "&amp;E22&amp;" "&amp;E23&amp;CHAR(10)&amp;E24&amp;" "&amp;E25&amp;" "&amp;E26&amp;CHAR(10)&amp;E27&amp;" "&amp;E28&amp;" "&amp;E29&amp;CHAR(10)&amp;E30&amp;" "&amp;E31</f>
        <v xml:space="preserve">  
  • Hard Landscaping
 • Shading and Outdoor Thermal Comfort 
 </v>
      </c>
    </row>
    <row r="9" spans="1:7" ht="117.75" customHeight="1">
      <c r="B9" s="162" t="s">
        <v>350</v>
      </c>
      <c r="C9" s="163" t="s">
        <v>532</v>
      </c>
      <c r="D9" s="66" t="s">
        <v>352</v>
      </c>
      <c r="E9" s="144" t="s">
        <v>533</v>
      </c>
      <c r="F9" s="151"/>
      <c r="G9" s="137"/>
    </row>
    <row r="10" spans="1:7" ht="129" customHeight="1">
      <c r="B10" s="162"/>
      <c r="C10" s="164"/>
      <c r="D10" s="66" t="s">
        <v>354</v>
      </c>
      <c r="E10" s="144" t="s">
        <v>534</v>
      </c>
      <c r="F10" s="138"/>
      <c r="G10" s="137"/>
    </row>
    <row r="11" spans="1:7" ht="15" customHeight="1"/>
    <row r="17" spans="2:6" hidden="1">
      <c r="B17" s="62" t="s">
        <v>44</v>
      </c>
      <c r="C17" s="62" t="s">
        <v>39</v>
      </c>
      <c r="D17" s="62" t="s">
        <v>40</v>
      </c>
      <c r="E17" s="62" t="s">
        <v>41</v>
      </c>
      <c r="F17" s="62" t="s">
        <v>45</v>
      </c>
    </row>
    <row r="18" spans="2:6" hidden="1">
      <c r="B18" s="1" t="str">
        <f>IF(INDEX(Database!$AK$7:$AK$71,MATCH($B$3,Database!$B$7:$B$71,0))="Yes",CHAR(149)&amp;" "&amp;Database!$AK$5,"")</f>
        <v/>
      </c>
      <c r="C18" s="1" t="str">
        <f>IF(INDEX(Database!$E$7:$E$71,MATCH($B$3,Database!$B$7:$B$71,0))="Yes",CHAR(149)&amp;" "&amp;Database!$E$5,"")</f>
        <v/>
      </c>
      <c r="D18" s="1" t="str">
        <f>IF(INDEX(Database!$I$7:$I$71,MATCH($B$3,Database!$B$7:$B$71,0))="Yes",CHAR(149)&amp;" "&amp;Database!$I$5,"")</f>
        <v/>
      </c>
      <c r="E18" s="1" t="str">
        <f>IF(INDEX(Database!$T$7:$T$71,MATCH($B$3,Database!$B$7:$B$71,0))="Yes",CHAR(149)&amp;" "&amp;Database!$T$5,"")</f>
        <v/>
      </c>
      <c r="F18" s="1" t="str">
        <f>IF(INDEX(Database!$AQ$7:$AQ$71,MATCH($B$3,Database!$B$7:$B$71,0))=1,CHAR(149)&amp;" "&amp;Database!$AQ$5,"")</f>
        <v/>
      </c>
    </row>
    <row r="19" spans="2:6" hidden="1">
      <c r="B19" s="1" t="str">
        <f>IF(INDEX(Database!$AL$7:$AL$71,MATCH($B$3,Database!$B$7:$B$71,0))="Yes",CHAR(149)&amp;" "&amp;Database!$AL$5,"")</f>
        <v>• Overheating</v>
      </c>
      <c r="C19" s="1" t="str">
        <f>IF(INDEX(Database!$F$7:$F$71,MATCH($B$3,Database!$B$7:$B$71,0))="Yes",CHAR(149)&amp;" "&amp;Database!$F$5,"")</f>
        <v>• City Public Realm</v>
      </c>
      <c r="D19" s="1" t="str">
        <f>IF(INDEX(Database!$J$7:$J$71,MATCH($B$3,Database!$B$7:$B$71,0))="Yes",CHAR(149)&amp;" "&amp;Database!$J$5,"")</f>
        <v/>
      </c>
      <c r="E19" s="1" t="str">
        <f>IF(INDEX(Database!$U$7:$U$71,MATCH($B$3,Database!$B$7:$B$71,0))="Yes",CHAR(149)&amp;" "&amp;Database!$U$5,"")</f>
        <v/>
      </c>
      <c r="F19" s="1" t="str">
        <f>IF(INDEX(Database!$AR$7:$AR$71,MATCH($B$3,Database!$B$7:$B$71,0))=1,CHAR(149)&amp;" "&amp;Database!$AR$5,"")</f>
        <v/>
      </c>
    </row>
    <row r="20" spans="2:6" hidden="1">
      <c r="B20" s="1" t="str">
        <f>IF(INDEX(Database!$AM$7:$AM$71,MATCH($B$3,Database!$B$7:$B$71,0))="Yes",CHAR(149)&amp;" "&amp;Database!$AM$5,"")</f>
        <v/>
      </c>
      <c r="C20" s="1" t="str">
        <f>IF(INDEX(Database!$G$7:$G$71,MATCH($B$3,Database!$B$7:$B$71,0))="Yes",CHAR(149)&amp;" "&amp;Database!$G$5,"")</f>
        <v>• Open Spaces</v>
      </c>
      <c r="D20" s="1" t="str">
        <f>IF(INDEX(Database!$K$7:$K$71,MATCH($B$3,Database!$B$7:$B$71,0))="Yes",CHAR(149)&amp;" "&amp;Database!$K$5,"")</f>
        <v/>
      </c>
      <c r="E20" s="1" t="str">
        <f>IF(INDEX(Database!$V$7:$V$71,MATCH($B$3,Database!$B$7:$B$71,0))="Yes",CHAR(149)&amp;" "&amp;Database!$V$5,"")</f>
        <v/>
      </c>
      <c r="F20" s="1" t="str">
        <f>IF(INDEX(Database!$AS$7:$AS$71,MATCH($B$3,Database!$B$7:$B$71,0))=1,CHAR(149)&amp;" "&amp;Database!$AS$5,"")</f>
        <v/>
      </c>
    </row>
    <row r="21" spans="2:6" hidden="1">
      <c r="B21" s="1" t="str">
        <f>IF(INDEX(Database!$AN$7:$AN$71,MATCH($B$3,Database!$B$7:$B$71,0))="Yes",CHAR(149)&amp;" "&amp;Database!$AN$5,"")</f>
        <v/>
      </c>
      <c r="C21" s="1"/>
      <c r="D21" s="1" t="str">
        <f>IF(INDEX(Database!$L$7:$L$71,MATCH($B$3,Database!$B$7:$B$71,0))="Yes",CHAR(149)&amp;" "&amp;Database!$L$5,"")</f>
        <v>• City Gardens</v>
      </c>
      <c r="E21" s="1" t="str">
        <f>IF(INDEX(Database!$W$7:$W$71,MATCH($B$3,Database!$B$7:$B$71,0))="Yes",CHAR(149)&amp;" "&amp;Database!$W$5,"")</f>
        <v/>
      </c>
      <c r="F21" s="1" t="str">
        <f>IF(INDEX(Database!$AT$7:$AT$71,MATCH($B$3,Database!$B$7:$B$71,0))=1,CHAR(149)&amp;" "&amp;Database!$AT$5,"")</f>
        <v/>
      </c>
    </row>
    <row r="22" spans="2:6" hidden="1">
      <c r="B22" s="1" t="str">
        <f>IF(INDEX(Database!$AO$7:$AO$71,MATCH($B$3,Database!$B$7:$B$71,0))="Yes",CHAR(149)&amp;" "&amp;Database!$AO$5,"")</f>
        <v/>
      </c>
      <c r="C22" s="1"/>
      <c r="D22" s="1" t="str">
        <f>IF(INDEX(Database!$M$7:$M$71,MATCH($B$3,Database!$B$7:$B$71,0))="Yes",CHAR(149)&amp;" "&amp;Database!$M$5,"")</f>
        <v>• Churchyard</v>
      </c>
      <c r="E22" s="1" t="str">
        <f>IF(INDEX(Database!$X$7:$X$71,MATCH($B$3,Database!$B$7:$B$71,0))="Yes",CHAR(149)&amp;" "&amp;Database!$X$5,"")</f>
        <v/>
      </c>
      <c r="F22" s="1" t="str">
        <f>IF(INDEX(Database!$AU$7:$AU$71,MATCH($B$3,Database!$B$7:$B$71,0))=1,CHAR(149)&amp;" "&amp;Database!$AU$5,"")</f>
        <v/>
      </c>
    </row>
    <row r="23" spans="2:6" hidden="1">
      <c r="B23" s="1" t="str">
        <f>IF(INDEX(Database!$AP$7:$AP$71,MATCH($B$3,Database!$B$7:$B$71,0))="Yes",CHAR(149)&amp;" "&amp;Database!$AP$5,"")</f>
        <v/>
      </c>
      <c r="C23" s="1"/>
      <c r="D23" s="1" t="str">
        <f>IF(INDEX(Database!$N$7:$N$71,MATCH($B$3,Database!$B$7:$B$71,0))="Yes",CHAR(149)&amp;" "&amp;Database!$N$5,"")</f>
        <v>• TfL Street</v>
      </c>
      <c r="E23" s="1" t="str">
        <f>IF(INDEX(Database!$Y$7:$Y$71,MATCH($B$3,Database!$B$7:$B$71,0))="Yes",CHAR(149)&amp;" "&amp;Database!$Y$5,"")</f>
        <v>• Hard Landscaping</v>
      </c>
      <c r="F23" s="1" t="str">
        <f>IF(INDEX(Database!$AV$7:$AV$71,MATCH($B$3,Database!$B$7:$B$71,0))=1,CHAR(149)&amp;" "&amp;Database!$AV$5,"")</f>
        <v>• Urban heat island</v>
      </c>
    </row>
    <row r="24" spans="2:6" hidden="1">
      <c r="B24" s="1"/>
      <c r="C24" s="1"/>
      <c r="D24" s="1" t="str">
        <f>IF(INDEX(Database!$O$7:$O$71,MATCH($B$3,Database!$B$7:$B$71,0))="Yes",CHAR(149)&amp;" "&amp;Database!$O$5,"")</f>
        <v>• CoL Street</v>
      </c>
      <c r="E24" s="1" t="str">
        <f>IF(INDEX(Database!$Z$7:$Z$71,MATCH($B$3,Database!$B$7:$B$71,0))="Yes",CHAR(149)&amp;" "&amp;Database!$Z$5,"")</f>
        <v/>
      </c>
      <c r="F24" s="1" t="str">
        <f>IF(INDEX(Database!$AW$7:$AW$71,MATCH($B$3,Database!$B$7:$B$71,0))=1,CHAR(149)&amp;" "&amp;Database!$AW$5,"")</f>
        <v/>
      </c>
    </row>
    <row r="25" spans="2:6" hidden="1">
      <c r="B25" s="1"/>
      <c r="C25" s="1"/>
      <c r="D25" s="1" t="str">
        <f>IF(INDEX(Database!$P$7:$P$71,MATCH($B$3,Database!$B$7:$B$71,0))="Yes",CHAR(149)&amp;" "&amp;Database!$P$5,"")</f>
        <v>• Civic Space</v>
      </c>
      <c r="E25" s="1" t="str">
        <f>IF(INDEX(Database!$AA$7:$AA$71,MATCH($B$3,Database!$B$7:$B$71,0))="Yes",CHAR(149)&amp;" "&amp;Database!$AA$5,"")</f>
        <v>• Shading and Outdoor Thermal Comfort</v>
      </c>
      <c r="F25" s="1" t="str">
        <f>IF(INDEX(Database!$AX$7:$AX$71,MATCH($B$3,Database!$B$7:$B$71,0))=1,CHAR(149)&amp;" "&amp;Database!$AX$5,"")</f>
        <v/>
      </c>
    </row>
    <row r="26" spans="2:6" hidden="1">
      <c r="B26" s="1"/>
      <c r="C26" s="1"/>
      <c r="D26" s="1" t="str">
        <f>IF(INDEX(Database!$Q$7:$Q$71,MATCH($B$3,Database!$B$7:$B$71,0))="Yes",CHAR(149)&amp;" "&amp;Database!$Q$5,"")</f>
        <v>• Publicly Accessible Private Land</v>
      </c>
      <c r="E26" s="1" t="str">
        <f>IF(INDEX(Database!$AB$7:$AB$71,MATCH($B$3,Database!$B$7:$B$71,0))="Yes",CHAR(149)&amp;" "&amp;Database!$AB$5,"")</f>
        <v/>
      </c>
      <c r="F26" s="1" t="str">
        <f>IF(INDEX(Database!$AY$7:$AY$71,MATCH($B$3,Database!$B$7:$B$71,0))=1,CHAR(149)&amp;" "&amp;Database!$AY$5,"")</f>
        <v/>
      </c>
    </row>
    <row r="27" spans="2:6" hidden="1">
      <c r="B27" s="1"/>
      <c r="C27" s="1"/>
      <c r="D27" s="1" t="str">
        <f>IF(INDEX(Database!$R$7:$R$71,MATCH($B$3,Database!$B$7:$B$71,0))="Yes",CHAR(149)&amp;" "&amp;Database!$R$5,"")</f>
        <v>• Open Spaces</v>
      </c>
      <c r="E27" s="1" t="str">
        <f>IF(INDEX(Database!$AC$7:$AC$71,MATCH($B$3,Database!$B$7:$B$71,0))="Yes",CHAR(149)&amp;" "&amp;Database!$AC$5,"")</f>
        <v/>
      </c>
      <c r="F27" s="1" t="str">
        <f>IF(INDEX(Database!$AZ$7:$AZ$71,MATCH($B$3,Database!$B$7:$B$71,0))=1,CHAR(149)&amp;" "&amp;Database!$AZ$5,"")</f>
        <v/>
      </c>
    </row>
    <row r="28" spans="2:6" hidden="1">
      <c r="B28" s="1"/>
      <c r="C28" s="1"/>
      <c r="D28" s="1"/>
      <c r="E28" s="1" t="str">
        <f>IF(INDEX(Database!$AD$7:$AD$71,MATCH($B$3,Database!$B$7:$B$71,0))="Yes",CHAR(149)&amp;" "&amp;Database!$AD$5,"")</f>
        <v/>
      </c>
      <c r="F28" s="1" t="str">
        <f>IF(INDEX(Database!$BA$7:$BA$71,MATCH($B$3,Database!$B$7:$B$71,0))=1,CHAR(149)&amp;" "&amp;Database!$BA$5,"")</f>
        <v/>
      </c>
    </row>
    <row r="29" spans="2:6" hidden="1">
      <c r="B29" s="1"/>
      <c r="C29" s="1"/>
      <c r="D29" s="1"/>
      <c r="E29" s="1" t="str">
        <f>IF(INDEX(Database!$AE$7:$AE$71,MATCH($B$3,Database!$B$7:$B$71,0))="Yes",CHAR(149)&amp;" "&amp;Database!$AE$5,"")</f>
        <v/>
      </c>
      <c r="F29" s="1" t="str">
        <f>IF(INDEX(Database!$BB$7:$BB$71,MATCH($B$3,Database!$B$7:$B$71,0))=1,CHAR(149)&amp;" "&amp;Database!$BB$5,"")</f>
        <v/>
      </c>
    </row>
    <row r="30" spans="2:6" hidden="1">
      <c r="B30" s="1"/>
      <c r="C30" s="1"/>
      <c r="D30" s="1"/>
      <c r="E30" s="1" t="str">
        <f>IF(INDEX(Database!$AF$7:$AF$71,MATCH($B$3,Database!$B$7:$B$71,0))="Yes",CHAR(149)&amp;" "&amp;Database!$AF$5,"")</f>
        <v/>
      </c>
      <c r="F30" s="1" t="str">
        <f>IF(INDEX(Database!$BC$7:$BC$71,MATCH($B$3,Database!$B$7:$B$71,0))=1,CHAR(149)&amp;" "&amp;Database!$BC$5,"")</f>
        <v>• Streetscape improvement</v>
      </c>
    </row>
    <row r="31" spans="2:6" hidden="1">
      <c r="B31" s="1"/>
      <c r="C31" s="1"/>
      <c r="D31" s="1"/>
      <c r="E31" s="1" t="str">
        <f>IF(INDEX(Database!$AG$7:$AG$71,MATCH($B$3,Database!$B$7:$B$71,0))="Yes",CHAR(149)&amp;" "&amp;Database!$AG$5,"")</f>
        <v/>
      </c>
      <c r="F31" s="1" t="str">
        <f>IF(INDEX(Database!$BD$7:$BD$71,MATCH($B$3,Database!$B$7:$B$71,0))=1,CHAR(149)&amp;" "&amp;Database!$BD$5,"")</f>
        <v/>
      </c>
    </row>
    <row r="32" spans="2:6" hidden="1">
      <c r="B32" s="1"/>
      <c r="C32" s="1"/>
      <c r="D32" s="1"/>
      <c r="E32" s="1"/>
      <c r="F32" s="1" t="str">
        <f>IF(INDEX(Database!$BE$7:$BE$71,MATCH($B$3,Database!$B$7:$B$71,0))=1,CHAR(149)&amp;" "&amp;Database!$BE$5,"")</f>
        <v/>
      </c>
    </row>
    <row r="33" spans="2:6" hidden="1">
      <c r="B33" s="1"/>
      <c r="C33" s="1"/>
      <c r="D33" s="1"/>
      <c r="E33" s="1"/>
      <c r="F33" s="1" t="str">
        <f>IF(INDEX(Database!$BF$7:$BF$71,MATCH($B$3,Database!$B$7:$B$71,0))=1,CHAR(149)&amp;" "&amp;Database!$BF$5,"")</f>
        <v/>
      </c>
    </row>
  </sheetData>
  <mergeCells count="6">
    <mergeCell ref="B9:B10"/>
    <mergeCell ref="C9:C10"/>
    <mergeCell ref="A1:C1"/>
    <mergeCell ref="C3:E3"/>
    <mergeCell ref="B5:B8"/>
    <mergeCell ref="C5:C8"/>
  </mergeCells>
  <hyperlinks>
    <hyperlink ref="A1" location="'Criteria Selection'!A1" display="&lt; BACK TO CRITERIA SELECTION" xr:uid="{8A9208CC-18A9-4001-B974-C00A223D55AC}"/>
  </hyperlinks>
  <pageMargins left="0.7" right="0.7" top="0.75" bottom="0.75" header="0.3" footer="0.3"/>
  <pageSetup paperSize="9" orientation="portrait"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424631-3E9C-4F7E-8C81-742CAAB93C8E}">
  <sheetPr codeName="Sheet38"/>
  <dimension ref="A1:G33"/>
  <sheetViews>
    <sheetView topLeftCell="D1" zoomScale="80" zoomScaleNormal="80" workbookViewId="0">
      <selection activeCell="G9" sqref="G9"/>
    </sheetView>
  </sheetViews>
  <sheetFormatPr defaultRowHeight="16.5"/>
  <cols>
    <col min="1" max="1" width="2.5" customWidth="1"/>
    <col min="2" max="2" width="12.625" customWidth="1"/>
    <col min="3" max="3" width="124.375" customWidth="1"/>
    <col min="4" max="4" width="13.375" customWidth="1"/>
    <col min="5" max="5" width="41.5" customWidth="1"/>
    <col min="6" max="6" width="11.5" customWidth="1"/>
    <col min="7" max="7" width="48.875" customWidth="1"/>
  </cols>
  <sheetData>
    <row r="1" spans="1:7" s="59" customFormat="1" ht="23.25" customHeight="1">
      <c r="A1" s="160" t="s">
        <v>338</v>
      </c>
      <c r="B1" s="160"/>
      <c r="C1" s="160"/>
    </row>
    <row r="2" spans="1:7" ht="8.25" customHeight="1"/>
    <row r="3" spans="1:7" ht="24.75" customHeight="1">
      <c r="B3" s="87" t="s">
        <v>211</v>
      </c>
      <c r="C3" s="161" t="str">
        <f>VLOOKUP(B3,Database!B7:C71,2,FALSE)</f>
        <v>Hedge planting</v>
      </c>
      <c r="D3" s="161"/>
      <c r="E3" s="161"/>
      <c r="F3" s="88"/>
      <c r="G3" s="88"/>
    </row>
    <row r="4" spans="1:7" ht="113.25" customHeight="1">
      <c r="B4" s="66" t="s">
        <v>339</v>
      </c>
      <c r="C4" s="65" t="s">
        <v>535</v>
      </c>
      <c r="D4" s="112" t="s">
        <v>378</v>
      </c>
      <c r="E4" s="117" t="s">
        <v>536</v>
      </c>
      <c r="F4" s="95"/>
      <c r="G4" s="96"/>
    </row>
    <row r="5" spans="1:7" ht="80.25" customHeight="1">
      <c r="B5" s="162" t="s">
        <v>343</v>
      </c>
      <c r="C5" s="163" t="s">
        <v>537</v>
      </c>
      <c r="D5" s="108"/>
      <c r="E5" s="118"/>
      <c r="F5" s="97"/>
      <c r="G5" s="98"/>
    </row>
    <row r="6" spans="1:7" ht="72" customHeight="1">
      <c r="B6" s="162"/>
      <c r="C6" s="164"/>
      <c r="D6" s="66" t="s">
        <v>345</v>
      </c>
      <c r="E6" s="67" t="str">
        <f>B18&amp;" "&amp;B19&amp;CHAR(10)&amp;B20&amp;" "&amp;B21&amp;CHAR(10)&amp;B22&amp;" "&amp;B23</f>
        <v xml:space="preserve"> • Overheating
 • Biodiversity
 </v>
      </c>
      <c r="F6" s="112" t="s">
        <v>381</v>
      </c>
      <c r="G6" s="113" t="str">
        <f>F18&amp;" "&amp;F19&amp;" "&amp;F20&amp;CHAR(10)&amp;F21&amp;" "&amp;F22&amp;" "&amp;F23&amp;CHAR(10)&amp;F24&amp;" "&amp;F25&amp;" "&amp;F26&amp;CHAR(10)&amp;F27&amp;" "&amp;F28&amp;" "&amp;F29&amp;CHAR(10)&amp;F30&amp;" "&amp;F31&amp;" "&amp;F32&amp;" "&amp;F33</f>
        <v xml:space="preserve">• Intercepting rainfall  
• Air quality improvement • Enhancing biodiversity • Urban heat island
• Streetscape improvement • Health and wellbeing • Noise reduction </v>
      </c>
    </row>
    <row r="7" spans="1:7" ht="48.75" customHeight="1">
      <c r="B7" s="162"/>
      <c r="C7" s="164"/>
      <c r="D7" s="66" t="s">
        <v>347</v>
      </c>
      <c r="E7" s="67" t="str">
        <f>C18&amp;CHAR(10)&amp;C19&amp;CHAR(10)&amp;C20</f>
        <v xml:space="preserve">
• City Public Realm
• Open Spaces</v>
      </c>
      <c r="F7" s="108"/>
      <c r="G7" s="136"/>
    </row>
    <row r="8" spans="1:7" ht="73.5" customHeight="1">
      <c r="B8" s="162"/>
      <c r="C8" s="164"/>
      <c r="D8" s="66" t="s">
        <v>348</v>
      </c>
      <c r="E8" s="67" t="str">
        <f>D18&amp;"  "&amp;D19&amp;CHAR(10)&amp;D20&amp;" "&amp;D21&amp;CHAR(10)&amp;D22&amp;"  "&amp;D23&amp;CHAR(10)&amp;D24&amp;"  "&amp;D25&amp;CHAR(10)&amp;D26&amp;"  "&amp;D27</f>
        <v xml:space="preserve">  
 • City Gardens
• Churchyard  • TfL Street
• CoL Street  • Civic Space
• Publicly Accessible Private Land  • Open Spaces</v>
      </c>
      <c r="F8" s="66" t="s">
        <v>349</v>
      </c>
      <c r="G8" s="65" t="str">
        <f>E18&amp;" "&amp;E19&amp;" "&amp;E20&amp;CHAR(10)&amp;E21&amp;" "&amp;E22&amp;" "&amp;E23&amp;CHAR(10)&amp;E24&amp;" "&amp;E25&amp;" "&amp;E26&amp;CHAR(10)&amp;E27&amp;" "&amp;E28&amp;" "&amp;E29&amp;CHAR(10)&amp;E30&amp;" "&amp;E31</f>
        <v xml:space="preserve">  
• Street Interface  
• Soft Landscaping • Shading and Outdoor Thermal Comfort 
  • Habitat
 </v>
      </c>
    </row>
    <row r="9" spans="1:7" ht="117.75" customHeight="1">
      <c r="B9" s="162" t="s">
        <v>350</v>
      </c>
      <c r="C9" s="163" t="s">
        <v>538</v>
      </c>
      <c r="D9" s="66" t="s">
        <v>352</v>
      </c>
      <c r="E9" s="144" t="s">
        <v>539</v>
      </c>
      <c r="F9" s="146"/>
      <c r="G9" s="133"/>
    </row>
    <row r="10" spans="1:7" ht="129" customHeight="1">
      <c r="B10" s="162"/>
      <c r="C10" s="164"/>
      <c r="D10" s="66" t="s">
        <v>354</v>
      </c>
      <c r="E10" s="122" t="s">
        <v>540</v>
      </c>
      <c r="F10" s="138"/>
      <c r="G10" s="137"/>
    </row>
    <row r="11" spans="1:7" ht="15" customHeight="1"/>
    <row r="17" spans="2:6" hidden="1">
      <c r="B17" s="62" t="s">
        <v>44</v>
      </c>
      <c r="C17" s="62" t="s">
        <v>39</v>
      </c>
      <c r="D17" s="62" t="s">
        <v>40</v>
      </c>
      <c r="E17" s="62" t="s">
        <v>41</v>
      </c>
      <c r="F17" s="62" t="s">
        <v>45</v>
      </c>
    </row>
    <row r="18" spans="2:6" hidden="1">
      <c r="B18" s="1" t="str">
        <f>IF(INDEX(Database!$AK$7:$AK$71,MATCH($B$3,Database!$B$7:$B$71,0))="Yes",CHAR(149)&amp;" "&amp;Database!$AK$5,"")</f>
        <v/>
      </c>
      <c r="C18" s="1" t="str">
        <f>IF(INDEX(Database!$E$7:$E$71,MATCH($B$3,Database!$B$7:$B$71,0))="Yes",CHAR(149)&amp;" "&amp;Database!$E$5,"")</f>
        <v/>
      </c>
      <c r="D18" s="1" t="str">
        <f>IF(INDEX(Database!$I$7:$I$71,MATCH($B$3,Database!$B$7:$B$71,0))="Yes",CHAR(149)&amp;" "&amp;Database!$I$5,"")</f>
        <v/>
      </c>
      <c r="E18" s="1" t="str">
        <f>IF(INDEX(Database!$T$7:$T$71,MATCH($B$3,Database!$B$7:$B$71,0))="Yes",CHAR(149)&amp;" "&amp;Database!$T$5,"")</f>
        <v/>
      </c>
      <c r="F18" s="1" t="str">
        <f>IF(INDEX(Database!$AQ$7:$AQ$71,MATCH($B$3,Database!$B$7:$B$71,0))=1,CHAR(149)&amp;" "&amp;Database!$AQ$5,"")</f>
        <v>• Intercepting rainfall</v>
      </c>
    </row>
    <row r="19" spans="2:6" hidden="1">
      <c r="B19" s="1" t="str">
        <f>IF(INDEX(Database!$AL$7:$AL$71,MATCH($B$3,Database!$B$7:$B$71,0))="Yes",CHAR(149)&amp;" "&amp;Database!$AL$5,"")</f>
        <v>• Overheating</v>
      </c>
      <c r="C19" s="1" t="str">
        <f>IF(INDEX(Database!$F$7:$F$71,MATCH($B$3,Database!$B$7:$B$71,0))="Yes",CHAR(149)&amp;" "&amp;Database!$F$5,"")</f>
        <v>• City Public Realm</v>
      </c>
      <c r="D19" s="1" t="str">
        <f>IF(INDEX(Database!$J$7:$J$71,MATCH($B$3,Database!$B$7:$B$71,0))="Yes",CHAR(149)&amp;" "&amp;Database!$J$5,"")</f>
        <v/>
      </c>
      <c r="E19" s="1" t="str">
        <f>IF(INDEX(Database!$U$7:$U$71,MATCH($B$3,Database!$B$7:$B$71,0))="Yes",CHAR(149)&amp;" "&amp;Database!$U$5,"")</f>
        <v/>
      </c>
      <c r="F19" s="1" t="str">
        <f>IF(INDEX(Database!$AR$7:$AR$71,MATCH($B$3,Database!$B$7:$B$71,0))=1,CHAR(149)&amp;" "&amp;Database!$AR$5,"")</f>
        <v/>
      </c>
    </row>
    <row r="20" spans="2:6" hidden="1">
      <c r="B20" s="1" t="str">
        <f>IF(INDEX(Database!$AM$7:$AM$71,MATCH($B$3,Database!$B$7:$B$71,0))="Yes",CHAR(149)&amp;" "&amp;Database!$AM$5,"")</f>
        <v/>
      </c>
      <c r="C20" s="1" t="str">
        <f>IF(INDEX(Database!$G$7:$G$71,MATCH($B$3,Database!$B$7:$B$71,0))="Yes",CHAR(149)&amp;" "&amp;Database!$G$5,"")</f>
        <v>• Open Spaces</v>
      </c>
      <c r="D20" s="1" t="str">
        <f>IF(INDEX(Database!$K$7:$K$71,MATCH($B$3,Database!$B$7:$B$71,0))="Yes",CHAR(149)&amp;" "&amp;Database!$K$5,"")</f>
        <v/>
      </c>
      <c r="E20" s="1" t="str">
        <f>IF(INDEX(Database!$V$7:$V$71,MATCH($B$3,Database!$B$7:$B$71,0))="Yes",CHAR(149)&amp;" "&amp;Database!$V$5,"")</f>
        <v/>
      </c>
      <c r="F20" s="1" t="str">
        <f>IF(INDEX(Database!$AS$7:$AS$71,MATCH($B$3,Database!$B$7:$B$71,0))=1,CHAR(149)&amp;" "&amp;Database!$AS$5,"")</f>
        <v/>
      </c>
    </row>
    <row r="21" spans="2:6" hidden="1">
      <c r="B21" s="1" t="str">
        <f>IF(INDEX(Database!$AN$7:$AN$71,MATCH($B$3,Database!$B$7:$B$71,0))="Yes",CHAR(149)&amp;" "&amp;Database!$AN$5,"")</f>
        <v>• Biodiversity</v>
      </c>
      <c r="C21" s="1"/>
      <c r="D21" s="1" t="str">
        <f>IF(INDEX(Database!$L$7:$L$71,MATCH($B$3,Database!$B$7:$B$71,0))="Yes",CHAR(149)&amp;" "&amp;Database!$L$5,"")</f>
        <v>• City Gardens</v>
      </c>
      <c r="E21" s="1" t="str">
        <f>IF(INDEX(Database!$W$7:$W$71,MATCH($B$3,Database!$B$7:$B$71,0))="Yes",CHAR(149)&amp;" "&amp;Database!$W$5,"")</f>
        <v>• Street Interface</v>
      </c>
      <c r="F21" s="1" t="str">
        <f>IF(INDEX(Database!$AT$7:$AT$71,MATCH($B$3,Database!$B$7:$B$71,0))=1,CHAR(149)&amp;" "&amp;Database!$AT$5,"")</f>
        <v>• Air quality improvement</v>
      </c>
    </row>
    <row r="22" spans="2:6" hidden="1">
      <c r="B22" s="1" t="str">
        <f>IF(INDEX(Database!$AO$7:$AO$71,MATCH($B$3,Database!$B$7:$B$71,0))="Yes",CHAR(149)&amp;" "&amp;Database!$AO$5,"")</f>
        <v/>
      </c>
      <c r="C22" s="1"/>
      <c r="D22" s="1" t="str">
        <f>IF(INDEX(Database!$M$7:$M$71,MATCH($B$3,Database!$B$7:$B$71,0))="Yes",CHAR(149)&amp;" "&amp;Database!$M$5,"")</f>
        <v>• Churchyard</v>
      </c>
      <c r="E22" s="1" t="str">
        <f>IF(INDEX(Database!$X$7:$X$71,MATCH($B$3,Database!$B$7:$B$71,0))="Yes",CHAR(149)&amp;" "&amp;Database!$X$5,"")</f>
        <v/>
      </c>
      <c r="F22" s="1" t="str">
        <f>IF(INDEX(Database!$AU$7:$AU$71,MATCH($B$3,Database!$B$7:$B$71,0))=1,CHAR(149)&amp;" "&amp;Database!$AU$5,"")</f>
        <v>• Enhancing biodiversity</v>
      </c>
    </row>
    <row r="23" spans="2:6" hidden="1">
      <c r="B23" s="1" t="str">
        <f>IF(INDEX(Database!$AP$7:$AP$71,MATCH($B$3,Database!$B$7:$B$71,0))="Yes",CHAR(149)&amp;" "&amp;Database!$AP$5,"")</f>
        <v/>
      </c>
      <c r="C23" s="1"/>
      <c r="D23" s="1" t="str">
        <f>IF(INDEX(Database!$N$7:$N$71,MATCH($B$3,Database!$B$7:$B$71,0))="Yes",CHAR(149)&amp;" "&amp;Database!$N$5,"")</f>
        <v>• TfL Street</v>
      </c>
      <c r="E23" s="1" t="str">
        <f>IF(INDEX(Database!$Y$7:$Y$71,MATCH($B$3,Database!$B$7:$B$71,0))="Yes",CHAR(149)&amp;" "&amp;Database!$Y$5,"")</f>
        <v/>
      </c>
      <c r="F23" s="1" t="str">
        <f>IF(INDEX(Database!$AV$7:$AV$71,MATCH($B$3,Database!$B$7:$B$71,0))=1,CHAR(149)&amp;" "&amp;Database!$AV$5,"")</f>
        <v>• Urban heat island</v>
      </c>
    </row>
    <row r="24" spans="2:6" hidden="1">
      <c r="B24" s="1"/>
      <c r="C24" s="1"/>
      <c r="D24" s="1" t="str">
        <f>IF(INDEX(Database!$O$7:$O$71,MATCH($B$3,Database!$B$7:$B$71,0))="Yes",CHAR(149)&amp;" "&amp;Database!$O$5,"")</f>
        <v>• CoL Street</v>
      </c>
      <c r="E24" s="1" t="str">
        <f>IF(INDEX(Database!$Z$7:$Z$71,MATCH($B$3,Database!$B$7:$B$71,0))="Yes",CHAR(149)&amp;" "&amp;Database!$Z$5,"")</f>
        <v>• Soft Landscaping</v>
      </c>
      <c r="F24" s="1" t="str">
        <f>IF(INDEX(Database!$AW$7:$AW$71,MATCH($B$3,Database!$B$7:$B$71,0))=1,CHAR(149)&amp;" "&amp;Database!$AW$5,"")</f>
        <v/>
      </c>
    </row>
    <row r="25" spans="2:6" hidden="1">
      <c r="B25" s="1"/>
      <c r="C25" s="1"/>
      <c r="D25" s="1" t="str">
        <f>IF(INDEX(Database!$P$7:$P$71,MATCH($B$3,Database!$B$7:$B$71,0))="Yes",CHAR(149)&amp;" "&amp;Database!$P$5,"")</f>
        <v>• Civic Space</v>
      </c>
      <c r="E25" s="1" t="str">
        <f>IF(INDEX(Database!$AA$7:$AA$71,MATCH($B$3,Database!$B$7:$B$71,0))="Yes",CHAR(149)&amp;" "&amp;Database!$AA$5,"")</f>
        <v>• Shading and Outdoor Thermal Comfort</v>
      </c>
      <c r="F25" s="1" t="str">
        <f>IF(INDEX(Database!$AX$7:$AX$71,MATCH($B$3,Database!$B$7:$B$71,0))=1,CHAR(149)&amp;" "&amp;Database!$AX$5,"")</f>
        <v/>
      </c>
    </row>
    <row r="26" spans="2:6" hidden="1">
      <c r="B26" s="1"/>
      <c r="C26" s="1"/>
      <c r="D26" s="1" t="str">
        <f>IF(INDEX(Database!$Q$7:$Q$71,MATCH($B$3,Database!$B$7:$B$71,0))="Yes",CHAR(149)&amp;" "&amp;Database!$Q$5,"")</f>
        <v>• Publicly Accessible Private Land</v>
      </c>
      <c r="E26" s="1" t="str">
        <f>IF(INDEX(Database!$AB$7:$AB$71,MATCH($B$3,Database!$B$7:$B$71,0))="Yes",CHAR(149)&amp;" "&amp;Database!$AB$5,"")</f>
        <v/>
      </c>
      <c r="F26" s="1" t="str">
        <f>IF(INDEX(Database!$AY$7:$AY$71,MATCH($B$3,Database!$B$7:$B$71,0))=1,CHAR(149)&amp;" "&amp;Database!$AY$5,"")</f>
        <v/>
      </c>
    </row>
    <row r="27" spans="2:6" hidden="1">
      <c r="B27" s="1"/>
      <c r="C27" s="1"/>
      <c r="D27" s="1" t="str">
        <f>IF(INDEX(Database!$R$7:$R$71,MATCH($B$3,Database!$B$7:$B$71,0))="Yes",CHAR(149)&amp;" "&amp;Database!$R$5,"")</f>
        <v>• Open Spaces</v>
      </c>
      <c r="E27" s="1" t="str">
        <f>IF(INDEX(Database!$AC$7:$AC$71,MATCH($B$3,Database!$B$7:$B$71,0))="Yes",CHAR(149)&amp;" "&amp;Database!$AC$5,"")</f>
        <v/>
      </c>
      <c r="F27" s="1" t="str">
        <f>IF(INDEX(Database!$AZ$7:$AZ$71,MATCH($B$3,Database!$B$7:$B$71,0))=1,CHAR(149)&amp;" "&amp;Database!$AZ$5,"")</f>
        <v/>
      </c>
    </row>
    <row r="28" spans="2:6" hidden="1">
      <c r="B28" s="1"/>
      <c r="C28" s="1"/>
      <c r="D28" s="1"/>
      <c r="E28" s="1" t="str">
        <f>IF(INDEX(Database!$AD$7:$AD$71,MATCH($B$3,Database!$B$7:$B$71,0))="Yes",CHAR(149)&amp;" "&amp;Database!$AD$5,"")</f>
        <v/>
      </c>
      <c r="F28" s="1" t="str">
        <f>IF(INDEX(Database!$BA$7:$BA$71,MATCH($B$3,Database!$B$7:$B$71,0))=1,CHAR(149)&amp;" "&amp;Database!$BA$5,"")</f>
        <v/>
      </c>
    </row>
    <row r="29" spans="2:6" hidden="1">
      <c r="B29" s="1"/>
      <c r="C29" s="1"/>
      <c r="D29" s="1"/>
      <c r="E29" s="1" t="str">
        <f>IF(INDEX(Database!$AE$7:$AE$71,MATCH($B$3,Database!$B$7:$B$71,0))="Yes",CHAR(149)&amp;" "&amp;Database!$AE$5,"")</f>
        <v>• Habitat</v>
      </c>
      <c r="F29" s="1" t="str">
        <f>IF(INDEX(Database!$BB$7:$BB$71,MATCH($B$3,Database!$B$7:$B$71,0))=1,CHAR(149)&amp;" "&amp;Database!$BB$5,"")</f>
        <v/>
      </c>
    </row>
    <row r="30" spans="2:6" hidden="1">
      <c r="B30" s="1"/>
      <c r="C30" s="1"/>
      <c r="D30" s="1"/>
      <c r="E30" s="1" t="str">
        <f>IF(INDEX(Database!$AF$7:$AF$71,MATCH($B$3,Database!$B$7:$B$71,0))="Yes",CHAR(149)&amp;" "&amp;Database!$AF$5,"")</f>
        <v/>
      </c>
      <c r="F30" s="1" t="str">
        <f>IF(INDEX(Database!$BC$7:$BC$71,MATCH($B$3,Database!$B$7:$B$71,0))=1,CHAR(149)&amp;" "&amp;Database!$BC$5,"")</f>
        <v>• Streetscape improvement</v>
      </c>
    </row>
    <row r="31" spans="2:6" hidden="1">
      <c r="B31" s="1"/>
      <c r="C31" s="1"/>
      <c r="D31" s="1"/>
      <c r="E31" s="1" t="str">
        <f>IF(INDEX(Database!$AG$7:$AG$71,MATCH($B$3,Database!$B$7:$B$71,0))="Yes",CHAR(149)&amp;" "&amp;Database!$AG$5,"")</f>
        <v/>
      </c>
      <c r="F31" s="1" t="str">
        <f>IF(INDEX(Database!$BD$7:$BD$71,MATCH($B$3,Database!$B$7:$B$71,0))=1,CHAR(149)&amp;" "&amp;Database!$BD$5,"")</f>
        <v>• Health and wellbeing</v>
      </c>
    </row>
    <row r="32" spans="2:6" hidden="1">
      <c r="B32" s="1"/>
      <c r="C32" s="1"/>
      <c r="D32" s="1"/>
      <c r="E32" s="1"/>
      <c r="F32" s="1" t="str">
        <f>IF(INDEX(Database!$BE$7:$BE$71,MATCH($B$3,Database!$B$7:$B$71,0))=1,CHAR(149)&amp;" "&amp;Database!$BE$5,"")</f>
        <v>• Noise reduction</v>
      </c>
    </row>
    <row r="33" spans="2:6" hidden="1">
      <c r="B33" s="1"/>
      <c r="C33" s="1"/>
      <c r="D33" s="1"/>
      <c r="E33" s="1"/>
      <c r="F33" s="1" t="str">
        <f>IF(INDEX(Database!$BF$7:$BF$71,MATCH($B$3,Database!$B$7:$B$71,0))=1,CHAR(149)&amp;" "&amp;Database!$BF$5,"")</f>
        <v/>
      </c>
    </row>
  </sheetData>
  <mergeCells count="6">
    <mergeCell ref="B9:B10"/>
    <mergeCell ref="C9:C10"/>
    <mergeCell ref="A1:C1"/>
    <mergeCell ref="C3:E3"/>
    <mergeCell ref="B5:B8"/>
    <mergeCell ref="C5:C8"/>
  </mergeCells>
  <hyperlinks>
    <hyperlink ref="A1" location="'Criteria Selection'!A1" display="&lt; BACK TO CRITERIA SELECTION" xr:uid="{304EDCDA-1919-49C5-8C70-D60F8E98364C}"/>
  </hyperlinks>
  <pageMargins left="0.7" right="0.7" top="0.75" bottom="0.75" header="0.3" footer="0.3"/>
  <pageSetup paperSize="9" orientation="portrait" r:id="rId1"/>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F7A1B4-D705-437D-840E-1C776711839D}">
  <sheetPr codeName="Sheet39"/>
  <dimension ref="A1:G33"/>
  <sheetViews>
    <sheetView topLeftCell="D1" zoomScale="80" zoomScaleNormal="80" workbookViewId="0">
      <selection activeCell="G6" sqref="G6"/>
    </sheetView>
  </sheetViews>
  <sheetFormatPr defaultRowHeight="16.5"/>
  <cols>
    <col min="1" max="1" width="2.5" customWidth="1"/>
    <col min="2" max="2" width="12.625" customWidth="1"/>
    <col min="3" max="3" width="124.375" customWidth="1"/>
    <col min="4" max="4" width="13.375" customWidth="1"/>
    <col min="5" max="5" width="41.5" customWidth="1"/>
    <col min="6" max="6" width="11.5" customWidth="1"/>
    <col min="7" max="7" width="48.875" customWidth="1"/>
  </cols>
  <sheetData>
    <row r="1" spans="1:7" s="59" customFormat="1" ht="23.25" customHeight="1">
      <c r="A1" s="160" t="s">
        <v>338</v>
      </c>
      <c r="B1" s="160"/>
      <c r="C1" s="160"/>
    </row>
    <row r="2" spans="1:7" ht="8.25" customHeight="1"/>
    <row r="3" spans="1:7" ht="24.75" customHeight="1">
      <c r="B3" s="87" t="s">
        <v>214</v>
      </c>
      <c r="C3" s="161" t="str">
        <f>VLOOKUP(B3,Database!B7:C71,2,FALSE)</f>
        <v>Naturalising hard surfaces (roads)</v>
      </c>
      <c r="D3" s="161"/>
      <c r="E3" s="161"/>
      <c r="F3" s="88"/>
      <c r="G3" s="88"/>
    </row>
    <row r="4" spans="1:7" ht="113.25" customHeight="1">
      <c r="B4" s="66" t="s">
        <v>339</v>
      </c>
      <c r="C4" s="65" t="s">
        <v>541</v>
      </c>
      <c r="D4" s="112" t="s">
        <v>378</v>
      </c>
      <c r="E4" s="117" t="s">
        <v>542</v>
      </c>
      <c r="F4" s="95"/>
      <c r="G4" s="96"/>
    </row>
    <row r="5" spans="1:7" ht="80.25" customHeight="1">
      <c r="B5" s="162" t="s">
        <v>343</v>
      </c>
      <c r="C5" s="163" t="s">
        <v>543</v>
      </c>
      <c r="D5" s="108"/>
      <c r="E5" s="118"/>
      <c r="F5" s="97"/>
      <c r="G5" s="98"/>
    </row>
    <row r="6" spans="1:7" ht="67.5" customHeight="1">
      <c r="B6" s="162"/>
      <c r="C6" s="164"/>
      <c r="D6" s="66" t="s">
        <v>345</v>
      </c>
      <c r="E6" s="67" t="str">
        <f>B18&amp;" "&amp;B19&amp;CHAR(10)&amp;B20&amp;" "&amp;B21&amp;CHAR(10)&amp;B22&amp;" "&amp;B23</f>
        <v xml:space="preserve"> • Overheating
 • Biodiversity
 </v>
      </c>
      <c r="F6" s="112" t="s">
        <v>381</v>
      </c>
      <c r="G6" s="113" t="str">
        <f>F18&amp;" "&amp;F19&amp;" "&amp;F20&amp;CHAR(10)&amp;F21&amp;" "&amp;F22&amp;" "&amp;F23&amp;CHAR(10)&amp;F24&amp;" "&amp;F25&amp;" "&amp;F26&amp;CHAR(10)&amp;F27&amp;" "&amp;F28&amp;" "&amp;F29&amp;CHAR(10)&amp;F30&amp;" "&amp;F31&amp;" "&amp;F32&amp;" "&amp;F33</f>
        <v xml:space="preserve">• Intercepting rainfall • Surface water management 
• Air quality improvement • Enhancing biodiversity • Urban heat island
• Streetscape improvement • Health and wellbeing • Noise reduction </v>
      </c>
    </row>
    <row r="7" spans="1:7" ht="48.75" customHeight="1">
      <c r="B7" s="162"/>
      <c r="C7" s="164"/>
      <c r="D7" s="66" t="s">
        <v>347</v>
      </c>
      <c r="E7" s="67" t="str">
        <f>C18&amp;CHAR(10)&amp;C19&amp;CHAR(10)&amp;C20</f>
        <v xml:space="preserve">
• City Public Realm
• Open Spaces</v>
      </c>
      <c r="F7" s="108"/>
      <c r="G7" s="136"/>
    </row>
    <row r="8" spans="1:7" ht="73.5" customHeight="1">
      <c r="B8" s="162"/>
      <c r="C8" s="164"/>
      <c r="D8" s="66" t="s">
        <v>348</v>
      </c>
      <c r="E8" s="67" t="str">
        <f>D18&amp;"  "&amp;D19&amp;CHAR(10)&amp;D20&amp;" "&amp;D21&amp;CHAR(10)&amp;D22&amp;"  "&amp;D23&amp;CHAR(10)&amp;D24&amp;"  "&amp;D25&amp;CHAR(10)&amp;D26&amp;"  "&amp;D27</f>
        <v xml:space="preserve">  
  • TfL Street
• CoL Street  
• Publicly Accessible Private Land  • Open Spaces</v>
      </c>
      <c r="F8" s="66" t="s">
        <v>349</v>
      </c>
      <c r="G8" s="65" t="str">
        <f>E18&amp;" "&amp;E19&amp;" "&amp;E20&amp;CHAR(10)&amp;E21&amp;" "&amp;E22&amp;" "&amp;E23&amp;CHAR(10)&amp;E24&amp;" "&amp;E25&amp;" "&amp;E26&amp;CHAR(10)&amp;E27&amp;" "&amp;E28&amp;" "&amp;E29&amp;CHAR(10)&amp;E30&amp;" "&amp;E31</f>
        <v xml:space="preserve">  
• Soft Landscaping • Shading and Outdoor Thermal Comfort 
 • SuDS 
 </v>
      </c>
    </row>
    <row r="9" spans="1:7" ht="117.75" customHeight="1">
      <c r="B9" s="162" t="s">
        <v>350</v>
      </c>
      <c r="C9" s="163" t="s">
        <v>544</v>
      </c>
      <c r="D9" s="66" t="s">
        <v>352</v>
      </c>
      <c r="E9" s="144" t="s">
        <v>545</v>
      </c>
      <c r="F9" s="138"/>
      <c r="G9" s="137"/>
    </row>
    <row r="10" spans="1:7" ht="129" customHeight="1">
      <c r="B10" s="162"/>
      <c r="C10" s="164"/>
      <c r="D10" s="66" t="s">
        <v>354</v>
      </c>
      <c r="E10" s="122" t="s">
        <v>546</v>
      </c>
      <c r="F10" s="138"/>
      <c r="G10" s="137"/>
    </row>
    <row r="11" spans="1:7" ht="15" customHeight="1"/>
    <row r="17" spans="2:6" hidden="1">
      <c r="B17" s="62" t="s">
        <v>44</v>
      </c>
      <c r="C17" s="62" t="s">
        <v>39</v>
      </c>
      <c r="D17" s="62" t="s">
        <v>40</v>
      </c>
      <c r="E17" s="62" t="s">
        <v>41</v>
      </c>
      <c r="F17" s="62" t="s">
        <v>45</v>
      </c>
    </row>
    <row r="18" spans="2:6" hidden="1">
      <c r="B18" s="1" t="str">
        <f>IF(INDEX(Database!$AK$7:$AK$71,MATCH($B$3,Database!$B$7:$B$71,0))="Yes",CHAR(149)&amp;" "&amp;Database!$AK$5,"")</f>
        <v/>
      </c>
      <c r="C18" s="1" t="str">
        <f>IF(INDEX(Database!$E$7:$E$71,MATCH($B$3,Database!$B$7:$B$71,0))="Yes",CHAR(149)&amp;" "&amp;Database!$E$5,"")</f>
        <v/>
      </c>
      <c r="D18" s="1" t="str">
        <f>IF(INDEX(Database!$I$7:$I$71,MATCH($B$3,Database!$B$7:$B$71,0))="Yes",CHAR(149)&amp;" "&amp;Database!$I$5,"")</f>
        <v/>
      </c>
      <c r="E18" s="1" t="str">
        <f>IF(INDEX(Database!$T$7:$T$71,MATCH($B$3,Database!$B$7:$B$71,0))="Yes",CHAR(149)&amp;" "&amp;Database!$T$5,"")</f>
        <v/>
      </c>
      <c r="F18" s="1" t="str">
        <f>IF(INDEX(Database!$AQ$7:$AQ$71,MATCH($B$3,Database!$B$7:$B$71,0))=1,CHAR(149)&amp;" "&amp;Database!$AQ$5,"")</f>
        <v>• Intercepting rainfall</v>
      </c>
    </row>
    <row r="19" spans="2:6" hidden="1">
      <c r="B19" s="1" t="str">
        <f>IF(INDEX(Database!$AL$7:$AL$71,MATCH($B$3,Database!$B$7:$B$71,0))="Yes",CHAR(149)&amp;" "&amp;Database!$AL$5,"")</f>
        <v>• Overheating</v>
      </c>
      <c r="C19" s="1" t="str">
        <f>IF(INDEX(Database!$F$7:$F$71,MATCH($B$3,Database!$B$7:$B$71,0))="Yes",CHAR(149)&amp;" "&amp;Database!$F$5,"")</f>
        <v>• City Public Realm</v>
      </c>
      <c r="D19" s="1" t="str">
        <f>IF(INDEX(Database!$J$7:$J$71,MATCH($B$3,Database!$B$7:$B$71,0))="Yes",CHAR(149)&amp;" "&amp;Database!$J$5,"")</f>
        <v/>
      </c>
      <c r="E19" s="1" t="str">
        <f>IF(INDEX(Database!$U$7:$U$71,MATCH($B$3,Database!$B$7:$B$71,0))="Yes",CHAR(149)&amp;" "&amp;Database!$U$5,"")</f>
        <v/>
      </c>
      <c r="F19" s="1" t="str">
        <f>IF(INDEX(Database!$AR$7:$AR$71,MATCH($B$3,Database!$B$7:$B$71,0))=1,CHAR(149)&amp;" "&amp;Database!$AR$5,"")</f>
        <v>• Surface water management</v>
      </c>
    </row>
    <row r="20" spans="2:6" hidden="1">
      <c r="B20" s="1" t="str">
        <f>IF(INDEX(Database!$AM$7:$AM$71,MATCH($B$3,Database!$B$7:$B$71,0))="Yes",CHAR(149)&amp;" "&amp;Database!$AM$5,"")</f>
        <v/>
      </c>
      <c r="C20" s="1" t="str">
        <f>IF(INDEX(Database!$G$7:$G$71,MATCH($B$3,Database!$B$7:$B$71,0))="Yes",CHAR(149)&amp;" "&amp;Database!$G$5,"")</f>
        <v>• Open Spaces</v>
      </c>
      <c r="D20" s="1" t="str">
        <f>IF(INDEX(Database!$K$7:$K$71,MATCH($B$3,Database!$B$7:$B$71,0))="Yes",CHAR(149)&amp;" "&amp;Database!$K$5,"")</f>
        <v/>
      </c>
      <c r="E20" s="1" t="str">
        <f>IF(INDEX(Database!$V$7:$V$71,MATCH($B$3,Database!$B$7:$B$71,0))="Yes",CHAR(149)&amp;" "&amp;Database!$V$5,"")</f>
        <v/>
      </c>
      <c r="F20" s="1" t="str">
        <f>IF(INDEX(Database!$AS$7:$AS$71,MATCH($B$3,Database!$B$7:$B$71,0))=1,CHAR(149)&amp;" "&amp;Database!$AS$5,"")</f>
        <v/>
      </c>
    </row>
    <row r="21" spans="2:6" hidden="1">
      <c r="B21" s="1" t="str">
        <f>IF(INDEX(Database!$AN$7:$AN$71,MATCH($B$3,Database!$B$7:$B$71,0))="Yes",CHAR(149)&amp;" "&amp;Database!$AN$5,"")</f>
        <v>• Biodiversity</v>
      </c>
      <c r="C21" s="1"/>
      <c r="D21" s="1" t="str">
        <f>IF(INDEX(Database!$L$7:$L$71,MATCH($B$3,Database!$B$7:$B$71,0))="Yes",CHAR(149)&amp;" "&amp;Database!$L$5,"")</f>
        <v/>
      </c>
      <c r="E21" s="1" t="str">
        <f>IF(INDEX(Database!$W$7:$W$71,MATCH($B$3,Database!$B$7:$B$71,0))="Yes",CHAR(149)&amp;" "&amp;Database!$W$5,"")</f>
        <v/>
      </c>
      <c r="F21" s="1" t="str">
        <f>IF(INDEX(Database!$AT$7:$AT$71,MATCH($B$3,Database!$B$7:$B$71,0))=1,CHAR(149)&amp;" "&amp;Database!$AT$5,"")</f>
        <v>• Air quality improvement</v>
      </c>
    </row>
    <row r="22" spans="2:6" hidden="1">
      <c r="B22" s="1" t="str">
        <f>IF(INDEX(Database!$AO$7:$AO$71,MATCH($B$3,Database!$B$7:$B$71,0))="Yes",CHAR(149)&amp;" "&amp;Database!$AO$5,"")</f>
        <v/>
      </c>
      <c r="C22" s="1"/>
      <c r="D22" s="1" t="str">
        <f>IF(INDEX(Database!$M$7:$M$71,MATCH($B$3,Database!$B$7:$B$71,0))="Yes",CHAR(149)&amp;" "&amp;Database!$M$5,"")</f>
        <v/>
      </c>
      <c r="E22" s="1" t="str">
        <f>IF(INDEX(Database!$X$7:$X$71,MATCH($B$3,Database!$B$7:$B$71,0))="Yes",CHAR(149)&amp;" "&amp;Database!$X$5,"")</f>
        <v/>
      </c>
      <c r="F22" s="1" t="str">
        <f>IF(INDEX(Database!$AU$7:$AU$71,MATCH($B$3,Database!$B$7:$B$71,0))=1,CHAR(149)&amp;" "&amp;Database!$AU$5,"")</f>
        <v>• Enhancing biodiversity</v>
      </c>
    </row>
    <row r="23" spans="2:6" hidden="1">
      <c r="B23" s="1" t="str">
        <f>IF(INDEX(Database!$AP$7:$AP$71,MATCH($B$3,Database!$B$7:$B$71,0))="Yes",CHAR(149)&amp;" "&amp;Database!$AP$5,"")</f>
        <v/>
      </c>
      <c r="C23" s="1"/>
      <c r="D23" s="1" t="str">
        <f>IF(INDEX(Database!$N$7:$N$71,MATCH($B$3,Database!$B$7:$B$71,0))="Yes",CHAR(149)&amp;" "&amp;Database!$N$5,"")</f>
        <v>• TfL Street</v>
      </c>
      <c r="E23" s="1" t="str">
        <f>IF(INDEX(Database!$Y$7:$Y$71,MATCH($B$3,Database!$B$7:$B$71,0))="Yes",CHAR(149)&amp;" "&amp;Database!$Y$5,"")</f>
        <v/>
      </c>
      <c r="F23" s="1" t="str">
        <f>IF(INDEX(Database!$AV$7:$AV$71,MATCH($B$3,Database!$B$7:$B$71,0))=1,CHAR(149)&amp;" "&amp;Database!$AV$5,"")</f>
        <v>• Urban heat island</v>
      </c>
    </row>
    <row r="24" spans="2:6" hidden="1">
      <c r="B24" s="1"/>
      <c r="C24" s="1"/>
      <c r="D24" s="1" t="str">
        <f>IF(INDEX(Database!$O$7:$O$71,MATCH($B$3,Database!$B$7:$B$71,0))="Yes",CHAR(149)&amp;" "&amp;Database!$O$5,"")</f>
        <v>• CoL Street</v>
      </c>
      <c r="E24" s="1" t="str">
        <f>IF(INDEX(Database!$Z$7:$Z$71,MATCH($B$3,Database!$B$7:$B$71,0))="Yes",CHAR(149)&amp;" "&amp;Database!$Z$5,"")</f>
        <v>• Soft Landscaping</v>
      </c>
      <c r="F24" s="1" t="str">
        <f>IF(INDEX(Database!$AW$7:$AW$71,MATCH($B$3,Database!$B$7:$B$71,0))=1,CHAR(149)&amp;" "&amp;Database!$AW$5,"")</f>
        <v/>
      </c>
    </row>
    <row r="25" spans="2:6" hidden="1">
      <c r="B25" s="1"/>
      <c r="C25" s="1"/>
      <c r="D25" s="1" t="str">
        <f>IF(INDEX(Database!$P$7:$P$71,MATCH($B$3,Database!$B$7:$B$71,0))="Yes",CHAR(149)&amp;" "&amp;Database!$P$5,"")</f>
        <v/>
      </c>
      <c r="E25" s="1" t="str">
        <f>IF(INDEX(Database!$AA$7:$AA$71,MATCH($B$3,Database!$B$7:$B$71,0))="Yes",CHAR(149)&amp;" "&amp;Database!$AA$5,"")</f>
        <v>• Shading and Outdoor Thermal Comfort</v>
      </c>
      <c r="F25" s="1" t="str">
        <f>IF(INDEX(Database!$AX$7:$AX$71,MATCH($B$3,Database!$B$7:$B$71,0))=1,CHAR(149)&amp;" "&amp;Database!$AX$5,"")</f>
        <v/>
      </c>
    </row>
    <row r="26" spans="2:6" hidden="1">
      <c r="B26" s="1"/>
      <c r="C26" s="1"/>
      <c r="D26" s="1" t="str">
        <f>IF(INDEX(Database!$Q$7:$Q$71,MATCH($B$3,Database!$B$7:$B$71,0))="Yes",CHAR(149)&amp;" "&amp;Database!$Q$5,"")</f>
        <v>• Publicly Accessible Private Land</v>
      </c>
      <c r="E26" s="1" t="str">
        <f>IF(INDEX(Database!$AB$7:$AB$71,MATCH($B$3,Database!$B$7:$B$71,0))="Yes",CHAR(149)&amp;" "&amp;Database!$AB$5,"")</f>
        <v/>
      </c>
      <c r="F26" s="1" t="str">
        <f>IF(INDEX(Database!$AY$7:$AY$71,MATCH($B$3,Database!$B$7:$B$71,0))=1,CHAR(149)&amp;" "&amp;Database!$AY$5,"")</f>
        <v/>
      </c>
    </row>
    <row r="27" spans="2:6" hidden="1">
      <c r="B27" s="1"/>
      <c r="C27" s="1"/>
      <c r="D27" s="1" t="str">
        <f>IF(INDEX(Database!$R$7:$R$71,MATCH($B$3,Database!$B$7:$B$71,0))="Yes",CHAR(149)&amp;" "&amp;Database!$R$5,"")</f>
        <v>• Open Spaces</v>
      </c>
      <c r="E27" s="1" t="str">
        <f>IF(INDEX(Database!$AC$7:$AC$71,MATCH($B$3,Database!$B$7:$B$71,0))="Yes",CHAR(149)&amp;" "&amp;Database!$AC$5,"")</f>
        <v/>
      </c>
      <c r="F27" s="1" t="str">
        <f>IF(INDEX(Database!$AZ$7:$AZ$71,MATCH($B$3,Database!$B$7:$B$71,0))=1,CHAR(149)&amp;" "&amp;Database!$AZ$5,"")</f>
        <v/>
      </c>
    </row>
    <row r="28" spans="2:6" hidden="1">
      <c r="B28" s="1"/>
      <c r="C28" s="1"/>
      <c r="D28" s="1"/>
      <c r="E28" s="1" t="str">
        <f>IF(INDEX(Database!$AD$7:$AD$71,MATCH($B$3,Database!$B$7:$B$71,0))="Yes",CHAR(149)&amp;" "&amp;Database!$AD$5,"")</f>
        <v>• SuDS</v>
      </c>
      <c r="F28" s="1" t="str">
        <f>IF(INDEX(Database!$BA$7:$BA$71,MATCH($B$3,Database!$B$7:$B$71,0))=1,CHAR(149)&amp;" "&amp;Database!$BA$5,"")</f>
        <v/>
      </c>
    </row>
    <row r="29" spans="2:6" hidden="1">
      <c r="B29" s="1"/>
      <c r="C29" s="1"/>
      <c r="D29" s="1"/>
      <c r="E29" s="1" t="str">
        <f>IF(INDEX(Database!$AE$7:$AE$71,MATCH($B$3,Database!$B$7:$B$71,0))="Yes",CHAR(149)&amp;" "&amp;Database!$AE$5,"")</f>
        <v/>
      </c>
      <c r="F29" s="1" t="str">
        <f>IF(INDEX(Database!$BB$7:$BB$71,MATCH($B$3,Database!$B$7:$B$71,0))=1,CHAR(149)&amp;" "&amp;Database!$BB$5,"")</f>
        <v/>
      </c>
    </row>
    <row r="30" spans="2:6" hidden="1">
      <c r="B30" s="1"/>
      <c r="C30" s="1"/>
      <c r="D30" s="1"/>
      <c r="E30" s="1" t="str">
        <f>IF(INDEX(Database!$AF$7:$AF$71,MATCH($B$3,Database!$B$7:$B$71,0))="Yes",CHAR(149)&amp;" "&amp;Database!$AF$5,"")</f>
        <v/>
      </c>
      <c r="F30" s="1" t="str">
        <f>IF(INDEX(Database!$BC$7:$BC$71,MATCH($B$3,Database!$B$7:$B$71,0))=1,CHAR(149)&amp;" "&amp;Database!$BC$5,"")</f>
        <v>• Streetscape improvement</v>
      </c>
    </row>
    <row r="31" spans="2:6" hidden="1">
      <c r="B31" s="1"/>
      <c r="C31" s="1"/>
      <c r="D31" s="1"/>
      <c r="E31" s="1" t="str">
        <f>IF(INDEX(Database!$AG$7:$AG$71,MATCH($B$3,Database!$B$7:$B$71,0))="Yes",CHAR(149)&amp;" "&amp;Database!$AG$5,"")</f>
        <v/>
      </c>
      <c r="F31" s="1" t="str">
        <f>IF(INDEX(Database!$BD$7:$BD$71,MATCH($B$3,Database!$B$7:$B$71,0))=1,CHAR(149)&amp;" "&amp;Database!$BD$5,"")</f>
        <v>• Health and wellbeing</v>
      </c>
    </row>
    <row r="32" spans="2:6" hidden="1">
      <c r="B32" s="1"/>
      <c r="C32" s="1"/>
      <c r="D32" s="1"/>
      <c r="E32" s="1"/>
      <c r="F32" s="1" t="str">
        <f>IF(INDEX(Database!$BE$7:$BE$71,MATCH($B$3,Database!$B$7:$B$71,0))=1,CHAR(149)&amp;" "&amp;Database!$BE$5,"")</f>
        <v>• Noise reduction</v>
      </c>
    </row>
    <row r="33" spans="2:6" hidden="1">
      <c r="B33" s="1"/>
      <c r="C33" s="1"/>
      <c r="D33" s="1"/>
      <c r="E33" s="1"/>
      <c r="F33" s="1" t="str">
        <f>IF(INDEX(Database!$BF$7:$BF$71,MATCH($B$3,Database!$B$7:$B$71,0))=1,CHAR(149)&amp;" "&amp;Database!$BF$5,"")</f>
        <v/>
      </c>
    </row>
  </sheetData>
  <mergeCells count="6">
    <mergeCell ref="B9:B10"/>
    <mergeCell ref="C9:C10"/>
    <mergeCell ref="A1:C1"/>
    <mergeCell ref="C3:E3"/>
    <mergeCell ref="B5:B8"/>
    <mergeCell ref="C5:C8"/>
  </mergeCells>
  <hyperlinks>
    <hyperlink ref="A1" location="'Criteria Selection'!A1" display="&lt; BACK TO CRITERIA SELECTION" xr:uid="{B2B878CF-A5C8-4F73-87ED-56AC19E71AE8}"/>
  </hyperlinks>
  <pageMargins left="0.7" right="0.7" top="0.75" bottom="0.75" header="0.3" footer="0.3"/>
  <pageSetup paperSize="9" orientation="portrait" r:id="rId1"/>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6B0906-51CA-408C-B383-672408E7D459}">
  <sheetPr codeName="Sheet40"/>
  <dimension ref="A1:G33"/>
  <sheetViews>
    <sheetView topLeftCell="D1" zoomScale="80" zoomScaleNormal="80" workbookViewId="0">
      <selection activeCell="G10" sqref="G10"/>
    </sheetView>
  </sheetViews>
  <sheetFormatPr defaultRowHeight="16.5"/>
  <cols>
    <col min="1" max="1" width="2.5" customWidth="1"/>
    <col min="2" max="2" width="12.625" customWidth="1"/>
    <col min="3" max="3" width="124.375" customWidth="1"/>
    <col min="4" max="4" width="13.375" customWidth="1"/>
    <col min="5" max="5" width="41.5" customWidth="1"/>
    <col min="6" max="6" width="11.5" customWidth="1"/>
    <col min="7" max="7" width="48.875" customWidth="1"/>
  </cols>
  <sheetData>
    <row r="1" spans="1:7" s="59" customFormat="1" ht="23.25" customHeight="1">
      <c r="A1" s="160" t="s">
        <v>338</v>
      </c>
      <c r="B1" s="160"/>
      <c r="C1" s="160"/>
    </row>
    <row r="2" spans="1:7" ht="8.25" customHeight="1"/>
    <row r="3" spans="1:7" ht="24.75" customHeight="1">
      <c r="B3" s="87" t="s">
        <v>217</v>
      </c>
      <c r="C3" s="161" t="str">
        <f>VLOOKUP(B3,Database!B7:C71,2,FALSE)</f>
        <v>Pavement watering/wetting</v>
      </c>
      <c r="D3" s="161"/>
      <c r="E3" s="161"/>
      <c r="F3" s="88"/>
      <c r="G3" s="88"/>
    </row>
    <row r="4" spans="1:7" ht="113.25" customHeight="1">
      <c r="B4" s="66" t="s">
        <v>339</v>
      </c>
      <c r="C4" s="65" t="s">
        <v>547</v>
      </c>
      <c r="D4" s="112" t="s">
        <v>378</v>
      </c>
      <c r="E4" s="117" t="s">
        <v>548</v>
      </c>
      <c r="F4" s="95"/>
      <c r="G4" s="96"/>
    </row>
    <row r="5" spans="1:7" ht="80.25" customHeight="1">
      <c r="B5" s="162" t="s">
        <v>343</v>
      </c>
      <c r="C5" s="163" t="s">
        <v>549</v>
      </c>
      <c r="D5" s="108"/>
      <c r="E5" s="118"/>
      <c r="F5" s="97"/>
      <c r="G5" s="98"/>
    </row>
    <row r="6" spans="1:7" ht="63.75" customHeight="1">
      <c r="B6" s="162"/>
      <c r="C6" s="164"/>
      <c r="D6" s="66" t="s">
        <v>345</v>
      </c>
      <c r="E6" s="67" t="str">
        <f>B18&amp;" "&amp;B19&amp;CHAR(10)&amp;B20&amp;" "&amp;B21&amp;CHAR(10)&amp;B22&amp;" "&amp;B23</f>
        <v xml:space="preserve"> • Overheating
 </v>
      </c>
      <c r="F6" s="112" t="s">
        <v>381</v>
      </c>
      <c r="G6" s="147" t="str">
        <f>F18&amp;" "&amp;F19&amp;" "&amp;F20&amp;CHAR(10)&amp;F21&amp;" "&amp;F22&amp;" "&amp;F23&amp;CHAR(10)&amp;F24&amp;" "&amp;F25&amp;" "&amp;F26&amp;CHAR(10)&amp;F27&amp;" "&amp;F28&amp;" "&amp;F29&amp;CHAR(10)&amp;F30&amp;" "&amp;F31&amp;" "&amp;F32&amp;" "&amp;F33</f>
        <v xml:space="preserve">  
  • Urban heat island
• Streetscape improvement • Health and wellbeing  </v>
      </c>
    </row>
    <row r="7" spans="1:7" ht="48.75" customHeight="1">
      <c r="B7" s="162"/>
      <c r="C7" s="164"/>
      <c r="D7" s="66" t="s">
        <v>347</v>
      </c>
      <c r="E7" s="67" t="str">
        <f>C18&amp;CHAR(10)&amp;C19&amp;CHAR(10)&amp;C20</f>
        <v xml:space="preserve">
• City Public Realm
</v>
      </c>
      <c r="F7" s="108"/>
      <c r="G7" s="114"/>
    </row>
    <row r="8" spans="1:7" ht="73.5" customHeight="1">
      <c r="B8" s="162"/>
      <c r="C8" s="164"/>
      <c r="D8" s="66" t="s">
        <v>348</v>
      </c>
      <c r="E8" s="67" t="str">
        <f>D18&amp;"  "&amp;D19&amp;CHAR(10)&amp;D20&amp;" "&amp;D21&amp;CHAR(10)&amp;D22&amp;"  "&amp;D23&amp;CHAR(10)&amp;D24&amp;"  "&amp;D25&amp;CHAR(10)&amp;D26&amp;"  "&amp;D27</f>
        <v xml:space="preserve">  
  • TfL Street
• CoL Street  • Civic Space
• Publicly Accessible Private Land  </v>
      </c>
      <c r="F8" s="66" t="s">
        <v>349</v>
      </c>
      <c r="G8" s="65" t="str">
        <f>E18&amp;" "&amp;E19&amp;" "&amp;E20&amp;CHAR(10)&amp;E21&amp;" "&amp;E22&amp;" "&amp;E23&amp;CHAR(10)&amp;E24&amp;" "&amp;E25&amp;" "&amp;E26&amp;CHAR(10)&amp;E27&amp;" "&amp;E28&amp;" "&amp;E29&amp;CHAR(10)&amp;E30&amp;" "&amp;E31</f>
        <v xml:space="preserve">  
  • Hard Landscaping
 • Shading and Outdoor Thermal Comfort 
 </v>
      </c>
    </row>
    <row r="9" spans="1:7" ht="117.75" customHeight="1">
      <c r="B9" s="162" t="s">
        <v>350</v>
      </c>
      <c r="C9" s="163" t="s">
        <v>550</v>
      </c>
      <c r="D9" s="66" t="s">
        <v>352</v>
      </c>
      <c r="E9" s="122" t="s">
        <v>551</v>
      </c>
      <c r="F9" s="138"/>
      <c r="G9" s="137"/>
    </row>
    <row r="10" spans="1:7" ht="129" customHeight="1">
      <c r="B10" s="162"/>
      <c r="C10" s="164"/>
      <c r="D10" s="66" t="s">
        <v>354</v>
      </c>
      <c r="E10" s="143" t="s">
        <v>552</v>
      </c>
      <c r="F10" s="145"/>
      <c r="G10" s="142"/>
    </row>
    <row r="11" spans="1:7" ht="15" customHeight="1"/>
    <row r="17" spans="2:6" hidden="1">
      <c r="B17" s="62" t="s">
        <v>44</v>
      </c>
      <c r="C17" s="62" t="s">
        <v>39</v>
      </c>
      <c r="D17" s="62" t="s">
        <v>40</v>
      </c>
      <c r="E17" s="62" t="s">
        <v>41</v>
      </c>
      <c r="F17" s="62" t="s">
        <v>45</v>
      </c>
    </row>
    <row r="18" spans="2:6" hidden="1">
      <c r="B18" s="1" t="str">
        <f>IF(INDEX(Database!$AK$7:$AK$71,MATCH($B$3,Database!$B$7:$B$71,0))="Yes",CHAR(149)&amp;" "&amp;Database!$AK$5,"")</f>
        <v/>
      </c>
      <c r="C18" s="1" t="str">
        <f>IF(INDEX(Database!$E$7:$E$71,MATCH($B$3,Database!$B$7:$B$71,0))="Yes",CHAR(149)&amp;" "&amp;Database!$E$5,"")</f>
        <v/>
      </c>
      <c r="D18" s="1" t="str">
        <f>IF(INDEX(Database!$I$7:$I$71,MATCH($B$3,Database!$B$7:$B$71,0))="Yes",CHAR(149)&amp;" "&amp;Database!$I$5,"")</f>
        <v/>
      </c>
      <c r="E18" s="1" t="str">
        <f>IF(INDEX(Database!$T$7:$T$71,MATCH($B$3,Database!$B$7:$B$71,0))="Yes",CHAR(149)&amp;" "&amp;Database!$T$5,"")</f>
        <v/>
      </c>
      <c r="F18" s="1" t="str">
        <f>IF(INDEX(Database!$AQ$7:$AQ$71,MATCH($B$3,Database!$B$7:$B$71,0))=1,CHAR(149)&amp;" "&amp;Database!$AQ$5,"")</f>
        <v/>
      </c>
    </row>
    <row r="19" spans="2:6" hidden="1">
      <c r="B19" s="1" t="str">
        <f>IF(INDEX(Database!$AL$7:$AL$71,MATCH($B$3,Database!$B$7:$B$71,0))="Yes",CHAR(149)&amp;" "&amp;Database!$AL$5,"")</f>
        <v>• Overheating</v>
      </c>
      <c r="C19" s="1" t="str">
        <f>IF(INDEX(Database!$F$7:$F$71,MATCH($B$3,Database!$B$7:$B$71,0))="Yes",CHAR(149)&amp;" "&amp;Database!$F$5,"")</f>
        <v>• City Public Realm</v>
      </c>
      <c r="D19" s="1" t="str">
        <f>IF(INDEX(Database!$J$7:$J$71,MATCH($B$3,Database!$B$7:$B$71,0))="Yes",CHAR(149)&amp;" "&amp;Database!$J$5,"")</f>
        <v/>
      </c>
      <c r="E19" s="1" t="str">
        <f>IF(INDEX(Database!$U$7:$U$71,MATCH($B$3,Database!$B$7:$B$71,0))="Yes",CHAR(149)&amp;" "&amp;Database!$U$5,"")</f>
        <v/>
      </c>
      <c r="F19" s="1" t="str">
        <f>IF(INDEX(Database!$AR$7:$AR$71,MATCH($B$3,Database!$B$7:$B$71,0))=1,CHAR(149)&amp;" "&amp;Database!$AR$5,"")</f>
        <v/>
      </c>
    </row>
    <row r="20" spans="2:6" hidden="1">
      <c r="B20" s="1" t="str">
        <f>IF(INDEX(Database!$AM$7:$AM$71,MATCH($B$3,Database!$B$7:$B$71,0))="Yes",CHAR(149)&amp;" "&amp;Database!$AM$5,"")</f>
        <v/>
      </c>
      <c r="C20" s="1" t="str">
        <f>IF(INDEX(Database!$G$7:$G$71,MATCH($B$3,Database!$B$7:$B$71,0))="Yes",CHAR(149)&amp;" "&amp;Database!$G$5,"")</f>
        <v/>
      </c>
      <c r="D20" s="1" t="str">
        <f>IF(INDEX(Database!$K$7:$K$71,MATCH($B$3,Database!$B$7:$B$71,0))="Yes",CHAR(149)&amp;" "&amp;Database!$K$5,"")</f>
        <v/>
      </c>
      <c r="E20" s="1" t="str">
        <f>IF(INDEX(Database!$V$7:$V$71,MATCH($B$3,Database!$B$7:$B$71,0))="Yes",CHAR(149)&amp;" "&amp;Database!$V$5,"")</f>
        <v/>
      </c>
      <c r="F20" s="1" t="str">
        <f>IF(INDEX(Database!$AS$7:$AS$71,MATCH($B$3,Database!$B$7:$B$71,0))=1,CHAR(149)&amp;" "&amp;Database!$AS$5,"")</f>
        <v/>
      </c>
    </row>
    <row r="21" spans="2:6" hidden="1">
      <c r="B21" s="1" t="str">
        <f>IF(INDEX(Database!$AN$7:$AN$71,MATCH($B$3,Database!$B$7:$B$71,0))="Yes",CHAR(149)&amp;" "&amp;Database!$AN$5,"")</f>
        <v/>
      </c>
      <c r="C21" s="1"/>
      <c r="D21" s="1" t="str">
        <f>IF(INDEX(Database!$L$7:$L$71,MATCH($B$3,Database!$B$7:$B$71,0))="Yes",CHAR(149)&amp;" "&amp;Database!$L$5,"")</f>
        <v/>
      </c>
      <c r="E21" s="1" t="str">
        <f>IF(INDEX(Database!$W$7:$W$71,MATCH($B$3,Database!$B$7:$B$71,0))="Yes",CHAR(149)&amp;" "&amp;Database!$W$5,"")</f>
        <v/>
      </c>
      <c r="F21" s="1" t="str">
        <f>IF(INDEX(Database!$AT$7:$AT$71,MATCH($B$3,Database!$B$7:$B$71,0))=1,CHAR(149)&amp;" "&amp;Database!$AT$5,"")</f>
        <v/>
      </c>
    </row>
    <row r="22" spans="2:6" hidden="1">
      <c r="B22" s="1" t="str">
        <f>IF(INDEX(Database!$AO$7:$AO$71,MATCH($B$3,Database!$B$7:$B$71,0))="Yes",CHAR(149)&amp;" "&amp;Database!$AO$5,"")</f>
        <v/>
      </c>
      <c r="C22" s="1"/>
      <c r="D22" s="1" t="str">
        <f>IF(INDEX(Database!$M$7:$M$71,MATCH($B$3,Database!$B$7:$B$71,0))="Yes",CHAR(149)&amp;" "&amp;Database!$M$5,"")</f>
        <v/>
      </c>
      <c r="E22" s="1" t="str">
        <f>IF(INDEX(Database!$X$7:$X$71,MATCH($B$3,Database!$B$7:$B$71,0))="Yes",CHAR(149)&amp;" "&amp;Database!$X$5,"")</f>
        <v/>
      </c>
      <c r="F22" s="1" t="str">
        <f>IF(INDEX(Database!$AU$7:$AU$71,MATCH($B$3,Database!$B$7:$B$71,0))=1,CHAR(149)&amp;" "&amp;Database!$AU$5,"")</f>
        <v/>
      </c>
    </row>
    <row r="23" spans="2:6" hidden="1">
      <c r="B23" s="1" t="str">
        <f>IF(INDEX(Database!$AP$7:$AP$71,MATCH($B$3,Database!$B$7:$B$71,0))="Yes",CHAR(149)&amp;" "&amp;Database!$AP$5,"")</f>
        <v/>
      </c>
      <c r="C23" s="1"/>
      <c r="D23" s="1" t="str">
        <f>IF(INDEX(Database!$N$7:$N$71,MATCH($B$3,Database!$B$7:$B$71,0))="Yes",CHAR(149)&amp;" "&amp;Database!$N$5,"")</f>
        <v>• TfL Street</v>
      </c>
      <c r="E23" s="1" t="str">
        <f>IF(INDEX(Database!$Y$7:$Y$71,MATCH($B$3,Database!$B$7:$B$71,0))="Yes",CHAR(149)&amp;" "&amp;Database!$Y$5,"")</f>
        <v>• Hard Landscaping</v>
      </c>
      <c r="F23" s="1" t="str">
        <f>IF(INDEX(Database!$AV$7:$AV$71,MATCH($B$3,Database!$B$7:$B$71,0))=1,CHAR(149)&amp;" "&amp;Database!$AV$5,"")</f>
        <v>• Urban heat island</v>
      </c>
    </row>
    <row r="24" spans="2:6" hidden="1">
      <c r="B24" s="1"/>
      <c r="C24" s="1"/>
      <c r="D24" s="1" t="str">
        <f>IF(INDEX(Database!$O$7:$O$71,MATCH($B$3,Database!$B$7:$B$71,0))="Yes",CHAR(149)&amp;" "&amp;Database!$O$5,"")</f>
        <v>• CoL Street</v>
      </c>
      <c r="E24" s="1" t="str">
        <f>IF(INDEX(Database!$Z$7:$Z$71,MATCH($B$3,Database!$B$7:$B$71,0))="Yes",CHAR(149)&amp;" "&amp;Database!$Z$5,"")</f>
        <v/>
      </c>
      <c r="F24" s="1" t="str">
        <f>IF(INDEX(Database!$AW$7:$AW$71,MATCH($B$3,Database!$B$7:$B$71,0))=1,CHAR(149)&amp;" "&amp;Database!$AW$5,"")</f>
        <v/>
      </c>
    </row>
    <row r="25" spans="2:6" hidden="1">
      <c r="B25" s="1"/>
      <c r="C25" s="1"/>
      <c r="D25" s="1" t="str">
        <f>IF(INDEX(Database!$P$7:$P$71,MATCH($B$3,Database!$B$7:$B$71,0))="Yes",CHAR(149)&amp;" "&amp;Database!$P$5,"")</f>
        <v>• Civic Space</v>
      </c>
      <c r="E25" s="1" t="str">
        <f>IF(INDEX(Database!$AA$7:$AA$71,MATCH($B$3,Database!$B$7:$B$71,0))="Yes",CHAR(149)&amp;" "&amp;Database!$AA$5,"")</f>
        <v>• Shading and Outdoor Thermal Comfort</v>
      </c>
      <c r="F25" s="1" t="str">
        <f>IF(INDEX(Database!$AX$7:$AX$71,MATCH($B$3,Database!$B$7:$B$71,0))=1,CHAR(149)&amp;" "&amp;Database!$AX$5,"")</f>
        <v/>
      </c>
    </row>
    <row r="26" spans="2:6" hidden="1">
      <c r="B26" s="1"/>
      <c r="C26" s="1"/>
      <c r="D26" s="1" t="str">
        <f>IF(INDEX(Database!$Q$7:$Q$71,MATCH($B$3,Database!$B$7:$B$71,0))="Yes",CHAR(149)&amp;" "&amp;Database!$Q$5,"")</f>
        <v>• Publicly Accessible Private Land</v>
      </c>
      <c r="E26" s="1" t="str">
        <f>IF(INDEX(Database!$AB$7:$AB$71,MATCH($B$3,Database!$B$7:$B$71,0))="Yes",CHAR(149)&amp;" "&amp;Database!$AB$5,"")</f>
        <v/>
      </c>
      <c r="F26" s="1" t="str">
        <f>IF(INDEX(Database!$AY$7:$AY$71,MATCH($B$3,Database!$B$7:$B$71,0))=1,CHAR(149)&amp;" "&amp;Database!$AY$5,"")</f>
        <v/>
      </c>
    </row>
    <row r="27" spans="2:6" hidden="1">
      <c r="B27" s="1"/>
      <c r="C27" s="1"/>
      <c r="D27" s="1" t="str">
        <f>IF(INDEX(Database!$R$7:$R$71,MATCH($B$3,Database!$B$7:$B$71,0))="Yes",CHAR(149)&amp;" "&amp;Database!$R$5,"")</f>
        <v/>
      </c>
      <c r="E27" s="1" t="str">
        <f>IF(INDEX(Database!$AC$7:$AC$71,MATCH($B$3,Database!$B$7:$B$71,0))="Yes",CHAR(149)&amp;" "&amp;Database!$AC$5,"")</f>
        <v/>
      </c>
      <c r="F27" s="1" t="str">
        <f>IF(INDEX(Database!$AZ$7:$AZ$71,MATCH($B$3,Database!$B$7:$B$71,0))=1,CHAR(149)&amp;" "&amp;Database!$AZ$5,"")</f>
        <v/>
      </c>
    </row>
    <row r="28" spans="2:6" hidden="1">
      <c r="B28" s="1"/>
      <c r="C28" s="1"/>
      <c r="D28" s="1"/>
      <c r="E28" s="1" t="str">
        <f>IF(INDEX(Database!$AD$7:$AD$71,MATCH($B$3,Database!$B$7:$B$71,0))="Yes",CHAR(149)&amp;" "&amp;Database!$AD$5,"")</f>
        <v/>
      </c>
      <c r="F28" s="1" t="str">
        <f>IF(INDEX(Database!$BA$7:$BA$71,MATCH($B$3,Database!$B$7:$B$71,0))=1,CHAR(149)&amp;" "&amp;Database!$BA$5,"")</f>
        <v/>
      </c>
    </row>
    <row r="29" spans="2:6" hidden="1">
      <c r="B29" s="1"/>
      <c r="C29" s="1"/>
      <c r="D29" s="1"/>
      <c r="E29" s="1" t="str">
        <f>IF(INDEX(Database!$AE$7:$AE$71,MATCH($B$3,Database!$B$7:$B$71,0))="Yes",CHAR(149)&amp;" "&amp;Database!$AE$5,"")</f>
        <v/>
      </c>
      <c r="F29" s="1" t="str">
        <f>IF(INDEX(Database!$BB$7:$BB$71,MATCH($B$3,Database!$B$7:$B$71,0))=1,CHAR(149)&amp;" "&amp;Database!$BB$5,"")</f>
        <v/>
      </c>
    </row>
    <row r="30" spans="2:6" hidden="1">
      <c r="B30" s="1"/>
      <c r="C30" s="1"/>
      <c r="D30" s="1"/>
      <c r="E30" s="1" t="str">
        <f>IF(INDEX(Database!$AF$7:$AF$71,MATCH($B$3,Database!$B$7:$B$71,0))="Yes",CHAR(149)&amp;" "&amp;Database!$AF$5,"")</f>
        <v/>
      </c>
      <c r="F30" s="1" t="str">
        <f>IF(INDEX(Database!$BC$7:$BC$71,MATCH($B$3,Database!$B$7:$B$71,0))=1,CHAR(149)&amp;" "&amp;Database!$BC$5,"")</f>
        <v>• Streetscape improvement</v>
      </c>
    </row>
    <row r="31" spans="2:6" hidden="1">
      <c r="B31" s="1"/>
      <c r="C31" s="1"/>
      <c r="D31" s="1"/>
      <c r="E31" s="1" t="str">
        <f>IF(INDEX(Database!$AG$7:$AG$71,MATCH($B$3,Database!$B$7:$B$71,0))="Yes",CHAR(149)&amp;" "&amp;Database!$AG$5,"")</f>
        <v/>
      </c>
      <c r="F31" s="1" t="str">
        <f>IF(INDEX(Database!$BD$7:$BD$71,MATCH($B$3,Database!$B$7:$B$71,0))=1,CHAR(149)&amp;" "&amp;Database!$BD$5,"")</f>
        <v>• Health and wellbeing</v>
      </c>
    </row>
    <row r="32" spans="2:6" hidden="1">
      <c r="B32" s="1"/>
      <c r="C32" s="1"/>
      <c r="D32" s="1"/>
      <c r="E32" s="1"/>
      <c r="F32" s="1" t="str">
        <f>IF(INDEX(Database!$BE$7:$BE$71,MATCH($B$3,Database!$B$7:$B$71,0))=1,CHAR(149)&amp;" "&amp;Database!$BE$5,"")</f>
        <v/>
      </c>
    </row>
    <row r="33" spans="2:6" hidden="1">
      <c r="B33" s="1"/>
      <c r="C33" s="1"/>
      <c r="D33" s="1"/>
      <c r="E33" s="1"/>
      <c r="F33" s="1" t="str">
        <f>IF(INDEX(Database!$BF$7:$BF$71,MATCH($B$3,Database!$B$7:$B$71,0))=1,CHAR(149)&amp;" "&amp;Database!$BF$5,"")</f>
        <v/>
      </c>
    </row>
  </sheetData>
  <mergeCells count="6">
    <mergeCell ref="B9:B10"/>
    <mergeCell ref="C9:C10"/>
    <mergeCell ref="A1:C1"/>
    <mergeCell ref="C3:E3"/>
    <mergeCell ref="B5:B8"/>
    <mergeCell ref="C5:C8"/>
  </mergeCells>
  <hyperlinks>
    <hyperlink ref="A1" location="'Criteria Selection'!A1" display="&lt; BACK TO CRITERIA SELECTION" xr:uid="{E4FF3D87-AF7A-4390-BA45-BAB24B278FA4}"/>
  </hyperlinks>
  <pageMargins left="0.7" right="0.7" top="0.75" bottom="0.75" header="0.3" footer="0.3"/>
  <pageSetup paperSize="9" orientation="portrait" r:id="rId1"/>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BE6099-3AD2-4470-BCA6-F4F40A43D9B4}">
  <sheetPr codeName="Sheet41"/>
  <dimension ref="A1:G33"/>
  <sheetViews>
    <sheetView topLeftCell="D1" zoomScale="80" zoomScaleNormal="80" workbookViewId="0">
      <selection activeCell="G7" sqref="G7"/>
    </sheetView>
  </sheetViews>
  <sheetFormatPr defaultRowHeight="16.5"/>
  <cols>
    <col min="1" max="1" width="2.5" customWidth="1"/>
    <col min="2" max="2" width="12.625" customWidth="1"/>
    <col min="3" max="3" width="124.375" customWidth="1"/>
    <col min="4" max="4" width="13.375" customWidth="1"/>
    <col min="5" max="5" width="41.5" customWidth="1"/>
    <col min="6" max="6" width="11.5" customWidth="1"/>
    <col min="7" max="7" width="48.875" customWidth="1"/>
  </cols>
  <sheetData>
    <row r="1" spans="1:7" s="59" customFormat="1" ht="23.25" customHeight="1">
      <c r="A1" s="160" t="s">
        <v>338</v>
      </c>
      <c r="B1" s="160"/>
      <c r="C1" s="160"/>
    </row>
    <row r="2" spans="1:7" ht="8.25" customHeight="1"/>
    <row r="3" spans="1:7" ht="24.75" customHeight="1">
      <c r="B3" s="87" t="s">
        <v>220</v>
      </c>
      <c r="C3" s="161" t="str">
        <f>VLOOKUP(B3,Database!B7:C71,2,FALSE)</f>
        <v>Drinking fountains in public realm</v>
      </c>
      <c r="D3" s="161"/>
      <c r="E3" s="161"/>
      <c r="F3" s="88"/>
      <c r="G3" s="88"/>
    </row>
    <row r="4" spans="1:7" ht="113.25" customHeight="1">
      <c r="B4" s="66" t="s">
        <v>339</v>
      </c>
      <c r="C4" s="65" t="s">
        <v>553</v>
      </c>
      <c r="D4" s="112" t="s">
        <v>378</v>
      </c>
      <c r="E4" s="119" t="s">
        <v>554</v>
      </c>
      <c r="F4" s="95"/>
      <c r="G4" s="96"/>
    </row>
    <row r="5" spans="1:7" ht="80.25" customHeight="1">
      <c r="B5" s="162" t="s">
        <v>343</v>
      </c>
      <c r="C5" s="163" t="s">
        <v>555</v>
      </c>
      <c r="D5" s="108"/>
      <c r="E5" s="118"/>
      <c r="F5" s="97"/>
      <c r="G5" s="98"/>
    </row>
    <row r="6" spans="1:7" ht="68.25" customHeight="1">
      <c r="B6" s="162"/>
      <c r="C6" s="164"/>
      <c r="D6" s="66" t="s">
        <v>345</v>
      </c>
      <c r="E6" s="67" t="str">
        <f>B18&amp;" "&amp;B19&amp;CHAR(10)&amp;B20&amp;" "&amp;B21&amp;CHAR(10)&amp;B22&amp;" "&amp;B23</f>
        <v xml:space="preserve"> • Overheating
 </v>
      </c>
      <c r="F6" s="112" t="s">
        <v>381</v>
      </c>
      <c r="G6" s="113" t="str">
        <f>F18&amp;" "&amp;F19&amp;" "&amp;F20&amp;CHAR(10)&amp;F21&amp;" "&amp;F22&amp;" "&amp;F23&amp;CHAR(10)&amp;F24&amp;" "&amp;F25&amp;" "&amp;F26&amp;CHAR(10)&amp;F27&amp;" "&amp;F28&amp;" "&amp;F29&amp;CHAR(10)&amp;F30&amp;" "&amp;F31&amp;" "&amp;F32&amp;" "&amp;F33</f>
        <v xml:space="preserve">  
• Streetscape improvement • Health and wellbeing  </v>
      </c>
    </row>
    <row r="7" spans="1:7" ht="48.75" customHeight="1">
      <c r="B7" s="162"/>
      <c r="C7" s="164"/>
      <c r="D7" s="66" t="s">
        <v>347</v>
      </c>
      <c r="E7" s="67" t="str">
        <f>C18&amp;CHAR(10)&amp;C19&amp;CHAR(10)&amp;C20</f>
        <v xml:space="preserve">
• City Public Realm
• Open Spaces</v>
      </c>
      <c r="F7" s="108"/>
      <c r="G7" s="136"/>
    </row>
    <row r="8" spans="1:7" ht="73.5" customHeight="1">
      <c r="B8" s="162"/>
      <c r="C8" s="164"/>
      <c r="D8" s="66" t="s">
        <v>348</v>
      </c>
      <c r="E8" s="67" t="str">
        <f>D18&amp;"  "&amp;D19&amp;CHAR(10)&amp;D20&amp;" "&amp;D21&amp;CHAR(10)&amp;D22&amp;"  "&amp;D23&amp;CHAR(10)&amp;D24&amp;"  "&amp;D25&amp;CHAR(10)&amp;D26&amp;"  "&amp;D27</f>
        <v xml:space="preserve">  
 • City Gardens
• Churchyard  
  • Civic Space
• Publicly Accessible Private Land  • Open Spaces</v>
      </c>
      <c r="F8" s="66" t="s">
        <v>349</v>
      </c>
      <c r="G8" s="65" t="str">
        <f>E18&amp;" "&amp;E19&amp;" "&amp;E20&amp;CHAR(10)&amp;E21&amp;" "&amp;E22&amp;" "&amp;E23&amp;CHAR(10)&amp;E24&amp;" "&amp;E25&amp;" "&amp;E26&amp;CHAR(10)&amp;E27&amp;" "&amp;E28&amp;" "&amp;E29&amp;CHAR(10)&amp;E30&amp;" "&amp;E31</f>
        <v xml:space="preserve">  
  • Street Furniture
 </v>
      </c>
    </row>
    <row r="9" spans="1:7" ht="117.75" customHeight="1">
      <c r="B9" s="162" t="s">
        <v>350</v>
      </c>
      <c r="C9" s="163" t="s">
        <v>556</v>
      </c>
      <c r="D9" s="66" t="s">
        <v>352</v>
      </c>
      <c r="E9" s="122" t="s">
        <v>557</v>
      </c>
      <c r="F9" s="138"/>
      <c r="G9" s="133"/>
    </row>
    <row r="10" spans="1:7" ht="129" customHeight="1">
      <c r="B10" s="162"/>
      <c r="C10" s="164"/>
      <c r="D10" s="66" t="s">
        <v>354</v>
      </c>
      <c r="E10" s="143" t="s">
        <v>558</v>
      </c>
      <c r="F10" s="148"/>
      <c r="G10" s="140"/>
    </row>
    <row r="11" spans="1:7" ht="15" customHeight="1"/>
    <row r="17" spans="2:6" hidden="1">
      <c r="B17" s="62" t="s">
        <v>44</v>
      </c>
      <c r="C17" s="62" t="s">
        <v>39</v>
      </c>
      <c r="D17" s="62" t="s">
        <v>40</v>
      </c>
      <c r="E17" s="62" t="s">
        <v>41</v>
      </c>
      <c r="F17" s="62" t="s">
        <v>45</v>
      </c>
    </row>
    <row r="18" spans="2:6" hidden="1">
      <c r="B18" s="1" t="str">
        <f>IF(INDEX(Database!$AK$7:$AK$71,MATCH($B$3,Database!$B$7:$B$71,0))="Yes",CHAR(149)&amp;" "&amp;Database!$AK$5,"")</f>
        <v/>
      </c>
      <c r="C18" s="1" t="str">
        <f>IF(INDEX(Database!$E$7:$E$71,MATCH($B$3,Database!$B$7:$B$71,0))="Yes",CHAR(149)&amp;" "&amp;Database!$E$5,"")</f>
        <v/>
      </c>
      <c r="D18" s="1" t="str">
        <f>IF(INDEX(Database!$I$7:$I$71,MATCH($B$3,Database!$B$7:$B$71,0))="Yes",CHAR(149)&amp;" "&amp;Database!$I$5,"")</f>
        <v/>
      </c>
      <c r="E18" s="1" t="str">
        <f>IF(INDEX(Database!$T$7:$T$71,MATCH($B$3,Database!$B$7:$B$71,0))="Yes",CHAR(149)&amp;" "&amp;Database!$T$5,"")</f>
        <v/>
      </c>
      <c r="F18" s="1" t="str">
        <f>IF(INDEX(Database!$AQ$7:$AQ$71,MATCH($B$3,Database!$B$7:$B$71,0))=1,CHAR(149)&amp;" "&amp;Database!$AQ$5,"")</f>
        <v/>
      </c>
    </row>
    <row r="19" spans="2:6" hidden="1">
      <c r="B19" s="1" t="str">
        <f>IF(INDEX(Database!$AL$7:$AL$71,MATCH($B$3,Database!$B$7:$B$71,0))="Yes",CHAR(149)&amp;" "&amp;Database!$AL$5,"")</f>
        <v>• Overheating</v>
      </c>
      <c r="C19" s="1" t="str">
        <f>IF(INDEX(Database!$F$7:$F$71,MATCH($B$3,Database!$B$7:$B$71,0))="Yes",CHAR(149)&amp;" "&amp;Database!$F$5,"")</f>
        <v>• City Public Realm</v>
      </c>
      <c r="D19" s="1" t="str">
        <f>IF(INDEX(Database!$J$7:$J$71,MATCH($B$3,Database!$B$7:$B$71,0))="Yes",CHAR(149)&amp;" "&amp;Database!$J$5,"")</f>
        <v/>
      </c>
      <c r="E19" s="1" t="str">
        <f>IF(INDEX(Database!$U$7:$U$71,MATCH($B$3,Database!$B$7:$B$71,0))="Yes",CHAR(149)&amp;" "&amp;Database!$U$5,"")</f>
        <v/>
      </c>
      <c r="F19" s="1" t="str">
        <f>IF(INDEX(Database!$AR$7:$AR$71,MATCH($B$3,Database!$B$7:$B$71,0))=1,CHAR(149)&amp;" "&amp;Database!$AR$5,"")</f>
        <v/>
      </c>
    </row>
    <row r="20" spans="2:6" hidden="1">
      <c r="B20" s="1" t="str">
        <f>IF(INDEX(Database!$AM$7:$AM$71,MATCH($B$3,Database!$B$7:$B$71,0))="Yes",CHAR(149)&amp;" "&amp;Database!$AM$5,"")</f>
        <v/>
      </c>
      <c r="C20" s="1" t="str">
        <f>IF(INDEX(Database!$G$7:$G$71,MATCH($B$3,Database!$B$7:$B$71,0))="Yes",CHAR(149)&amp;" "&amp;Database!$G$5,"")</f>
        <v>• Open Spaces</v>
      </c>
      <c r="D20" s="1" t="str">
        <f>IF(INDEX(Database!$K$7:$K$71,MATCH($B$3,Database!$B$7:$B$71,0))="Yes",CHAR(149)&amp;" "&amp;Database!$K$5,"")</f>
        <v/>
      </c>
      <c r="E20" s="1" t="str">
        <f>IF(INDEX(Database!$V$7:$V$71,MATCH($B$3,Database!$B$7:$B$71,0))="Yes",CHAR(149)&amp;" "&amp;Database!$V$5,"")</f>
        <v/>
      </c>
      <c r="F20" s="1" t="str">
        <f>IF(INDEX(Database!$AS$7:$AS$71,MATCH($B$3,Database!$B$7:$B$71,0))=1,CHAR(149)&amp;" "&amp;Database!$AS$5,"")</f>
        <v/>
      </c>
    </row>
    <row r="21" spans="2:6" hidden="1">
      <c r="B21" s="1" t="str">
        <f>IF(INDEX(Database!$AN$7:$AN$71,MATCH($B$3,Database!$B$7:$B$71,0))="Yes",CHAR(149)&amp;" "&amp;Database!$AN$5,"")</f>
        <v/>
      </c>
      <c r="C21" s="1"/>
      <c r="D21" s="1" t="str">
        <f>IF(INDEX(Database!$L$7:$L$71,MATCH($B$3,Database!$B$7:$B$71,0))="Yes",CHAR(149)&amp;" "&amp;Database!$L$5,"")</f>
        <v>• City Gardens</v>
      </c>
      <c r="E21" s="1" t="str">
        <f>IF(INDEX(Database!$W$7:$W$71,MATCH($B$3,Database!$B$7:$B$71,0))="Yes",CHAR(149)&amp;" "&amp;Database!$W$5,"")</f>
        <v/>
      </c>
      <c r="F21" s="1" t="str">
        <f>IF(INDEX(Database!$AT$7:$AT$71,MATCH($B$3,Database!$B$7:$B$71,0))=1,CHAR(149)&amp;" "&amp;Database!$AT$5,"")</f>
        <v/>
      </c>
    </row>
    <row r="22" spans="2:6" hidden="1">
      <c r="B22" s="1" t="str">
        <f>IF(INDEX(Database!$AO$7:$AO$71,MATCH($B$3,Database!$B$7:$B$71,0))="Yes",CHAR(149)&amp;" "&amp;Database!$AO$5,"")</f>
        <v/>
      </c>
      <c r="C22" s="1"/>
      <c r="D22" s="1" t="str">
        <f>IF(INDEX(Database!$M$7:$M$71,MATCH($B$3,Database!$B$7:$B$71,0))="Yes",CHAR(149)&amp;" "&amp;Database!$M$5,"")</f>
        <v>• Churchyard</v>
      </c>
      <c r="E22" s="1" t="str">
        <f>IF(INDEX(Database!$X$7:$X$71,MATCH($B$3,Database!$B$7:$B$71,0))="Yes",CHAR(149)&amp;" "&amp;Database!$X$5,"")</f>
        <v/>
      </c>
      <c r="F22" s="1" t="str">
        <f>IF(INDEX(Database!$AU$7:$AU$71,MATCH($B$3,Database!$B$7:$B$71,0))=1,CHAR(149)&amp;" "&amp;Database!$AU$5,"")</f>
        <v/>
      </c>
    </row>
    <row r="23" spans="2:6" hidden="1">
      <c r="B23" s="1" t="str">
        <f>IF(INDEX(Database!$AP$7:$AP$71,MATCH($B$3,Database!$B$7:$B$71,0))="Yes",CHAR(149)&amp;" "&amp;Database!$AP$5,"")</f>
        <v/>
      </c>
      <c r="C23" s="1"/>
      <c r="D23" s="1" t="str">
        <f>IF(INDEX(Database!$N$7:$N$71,MATCH($B$3,Database!$B$7:$B$71,0))="Yes",CHAR(149)&amp;" "&amp;Database!$N$5,"")</f>
        <v/>
      </c>
      <c r="E23" s="1" t="str">
        <f>IF(INDEX(Database!$Y$7:$Y$71,MATCH($B$3,Database!$B$7:$B$71,0))="Yes",CHAR(149)&amp;" "&amp;Database!$Y$5,"")</f>
        <v/>
      </c>
      <c r="F23" s="1" t="str">
        <f>IF(INDEX(Database!$AV$7:$AV$71,MATCH($B$3,Database!$B$7:$B$71,0))=1,CHAR(149)&amp;" "&amp;Database!$AV$5,"")</f>
        <v/>
      </c>
    </row>
    <row r="24" spans="2:6" hidden="1">
      <c r="B24" s="1"/>
      <c r="C24" s="1"/>
      <c r="D24" s="1" t="str">
        <f>IF(INDEX(Database!$O$7:$O$71,MATCH($B$3,Database!$B$7:$B$71,0))="Yes",CHAR(149)&amp;" "&amp;Database!$O$5,"")</f>
        <v/>
      </c>
      <c r="E24" s="1" t="str">
        <f>IF(INDEX(Database!$Z$7:$Z$71,MATCH($B$3,Database!$B$7:$B$71,0))="Yes",CHAR(149)&amp;" "&amp;Database!$Z$5,"")</f>
        <v/>
      </c>
      <c r="F24" s="1" t="str">
        <f>IF(INDEX(Database!$AW$7:$AW$71,MATCH($B$3,Database!$B$7:$B$71,0))=1,CHAR(149)&amp;" "&amp;Database!$AW$5,"")</f>
        <v/>
      </c>
    </row>
    <row r="25" spans="2:6" hidden="1">
      <c r="B25" s="1"/>
      <c r="C25" s="1"/>
      <c r="D25" s="1" t="str">
        <f>IF(INDEX(Database!$P$7:$P$71,MATCH($B$3,Database!$B$7:$B$71,0))="Yes",CHAR(149)&amp;" "&amp;Database!$P$5,"")</f>
        <v>• Civic Space</v>
      </c>
      <c r="E25" s="1" t="str">
        <f>IF(INDEX(Database!$AA$7:$AA$71,MATCH($B$3,Database!$B$7:$B$71,0))="Yes",CHAR(149)&amp;" "&amp;Database!$AA$5,"")</f>
        <v/>
      </c>
      <c r="F25" s="1" t="str">
        <f>IF(INDEX(Database!$AX$7:$AX$71,MATCH($B$3,Database!$B$7:$B$71,0))=1,CHAR(149)&amp;" "&amp;Database!$AX$5,"")</f>
        <v/>
      </c>
    </row>
    <row r="26" spans="2:6" hidden="1">
      <c r="B26" s="1"/>
      <c r="C26" s="1"/>
      <c r="D26" s="1" t="str">
        <f>IF(INDEX(Database!$Q$7:$Q$71,MATCH($B$3,Database!$B$7:$B$71,0))="Yes",CHAR(149)&amp;" "&amp;Database!$Q$5,"")</f>
        <v>• Publicly Accessible Private Land</v>
      </c>
      <c r="E26" s="1" t="str">
        <f>IF(INDEX(Database!$AB$7:$AB$71,MATCH($B$3,Database!$B$7:$B$71,0))="Yes",CHAR(149)&amp;" "&amp;Database!$AB$5,"")</f>
        <v>• Street Furniture</v>
      </c>
      <c r="F26" s="1" t="str">
        <f>IF(INDEX(Database!$AY$7:$AY$71,MATCH($B$3,Database!$B$7:$B$71,0))=1,CHAR(149)&amp;" "&amp;Database!$AY$5,"")</f>
        <v/>
      </c>
    </row>
    <row r="27" spans="2:6" hidden="1">
      <c r="B27" s="1"/>
      <c r="C27" s="1"/>
      <c r="D27" s="1" t="str">
        <f>IF(INDEX(Database!$R$7:$R$71,MATCH($B$3,Database!$B$7:$B$71,0))="Yes",CHAR(149)&amp;" "&amp;Database!$R$5,"")</f>
        <v>• Open Spaces</v>
      </c>
      <c r="E27" s="1" t="str">
        <f>IF(INDEX(Database!$AC$7:$AC$71,MATCH($B$3,Database!$B$7:$B$71,0))="Yes",CHAR(149)&amp;" "&amp;Database!$AC$5,"")</f>
        <v/>
      </c>
      <c r="F27" s="1" t="str">
        <f>IF(INDEX(Database!$AZ$7:$AZ$71,MATCH($B$3,Database!$B$7:$B$71,0))=1,CHAR(149)&amp;" "&amp;Database!$AZ$5,"")</f>
        <v/>
      </c>
    </row>
    <row r="28" spans="2:6" hidden="1">
      <c r="B28" s="1"/>
      <c r="C28" s="1"/>
      <c r="D28" s="1"/>
      <c r="E28" s="1" t="str">
        <f>IF(INDEX(Database!$AD$7:$AD$71,MATCH($B$3,Database!$B$7:$B$71,0))="Yes",CHAR(149)&amp;" "&amp;Database!$AD$5,"")</f>
        <v/>
      </c>
      <c r="F28" s="1" t="str">
        <f>IF(INDEX(Database!$BA$7:$BA$71,MATCH($B$3,Database!$B$7:$B$71,0))=1,CHAR(149)&amp;" "&amp;Database!$BA$5,"")</f>
        <v/>
      </c>
    </row>
    <row r="29" spans="2:6" hidden="1">
      <c r="B29" s="1"/>
      <c r="C29" s="1"/>
      <c r="D29" s="1"/>
      <c r="E29" s="1" t="str">
        <f>IF(INDEX(Database!$AE$7:$AE$71,MATCH($B$3,Database!$B$7:$B$71,0))="Yes",CHAR(149)&amp;" "&amp;Database!$AE$5,"")</f>
        <v/>
      </c>
      <c r="F29" s="1" t="str">
        <f>IF(INDEX(Database!$BB$7:$BB$71,MATCH($B$3,Database!$B$7:$B$71,0))=1,CHAR(149)&amp;" "&amp;Database!$BB$5,"")</f>
        <v/>
      </c>
    </row>
    <row r="30" spans="2:6" hidden="1">
      <c r="B30" s="1"/>
      <c r="C30" s="1"/>
      <c r="D30" s="1"/>
      <c r="E30" s="1" t="str">
        <f>IF(INDEX(Database!$AF$7:$AF$71,MATCH($B$3,Database!$B$7:$B$71,0))="Yes",CHAR(149)&amp;" "&amp;Database!$AF$5,"")</f>
        <v/>
      </c>
      <c r="F30" s="1" t="str">
        <f>IF(INDEX(Database!$BC$7:$BC$71,MATCH($B$3,Database!$B$7:$B$71,0))=1,CHAR(149)&amp;" "&amp;Database!$BC$5,"")</f>
        <v>• Streetscape improvement</v>
      </c>
    </row>
    <row r="31" spans="2:6" hidden="1">
      <c r="B31" s="1"/>
      <c r="C31" s="1"/>
      <c r="D31" s="1"/>
      <c r="E31" s="1" t="str">
        <f>IF(INDEX(Database!$AG$7:$AG$71,MATCH($B$3,Database!$B$7:$B$71,0))="Yes",CHAR(149)&amp;" "&amp;Database!$AG$5,"")</f>
        <v/>
      </c>
      <c r="F31" s="1" t="str">
        <f>IF(INDEX(Database!$BD$7:$BD$71,MATCH($B$3,Database!$B$7:$B$71,0))=1,CHAR(149)&amp;" "&amp;Database!$BD$5,"")</f>
        <v>• Health and wellbeing</v>
      </c>
    </row>
    <row r="32" spans="2:6" hidden="1">
      <c r="B32" s="1"/>
      <c r="C32" s="1"/>
      <c r="D32" s="1"/>
      <c r="E32" s="1"/>
      <c r="F32" s="1" t="str">
        <f>IF(INDEX(Database!$BE$7:$BE$71,MATCH($B$3,Database!$B$7:$B$71,0))=1,CHAR(149)&amp;" "&amp;Database!$BE$5,"")</f>
        <v/>
      </c>
    </row>
    <row r="33" spans="2:6" hidden="1">
      <c r="B33" s="1"/>
      <c r="C33" s="1"/>
      <c r="D33" s="1"/>
      <c r="E33" s="1"/>
      <c r="F33" s="1" t="str">
        <f>IF(INDEX(Database!$BF$7:$BF$71,MATCH($B$3,Database!$B$7:$B$71,0))=1,CHAR(149)&amp;" "&amp;Database!$BF$5,"")</f>
        <v/>
      </c>
    </row>
  </sheetData>
  <mergeCells count="6">
    <mergeCell ref="B9:B10"/>
    <mergeCell ref="C9:C10"/>
    <mergeCell ref="A1:C1"/>
    <mergeCell ref="C3:E3"/>
    <mergeCell ref="B5:B8"/>
    <mergeCell ref="C5:C8"/>
  </mergeCells>
  <hyperlinks>
    <hyperlink ref="A1" location="'Criteria Selection'!A1" display="&lt; BACK TO CRITERIA SELECTION" xr:uid="{F743A757-387E-4F4C-9A70-A985D43CCD36}"/>
  </hyperlinks>
  <pageMargins left="0.7" right="0.7" top="0.75" bottom="0.75" header="0.3" footer="0.3"/>
  <pageSetup paperSize="9" orientation="portrait" r:id="rId1"/>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C21413-20F6-48B5-9264-F96E8C023A58}">
  <sheetPr codeName="Sheet42"/>
  <dimension ref="A1:G33"/>
  <sheetViews>
    <sheetView topLeftCell="D1" zoomScale="80" zoomScaleNormal="80" workbookViewId="0">
      <selection activeCell="E10" sqref="E10:G10"/>
    </sheetView>
  </sheetViews>
  <sheetFormatPr defaultRowHeight="16.5"/>
  <cols>
    <col min="1" max="1" width="2.5" customWidth="1"/>
    <col min="2" max="2" width="12.625" customWidth="1"/>
    <col min="3" max="3" width="124.375" customWidth="1"/>
    <col min="4" max="4" width="13.375" customWidth="1"/>
    <col min="5" max="5" width="41.5" customWidth="1"/>
    <col min="6" max="6" width="11.5" customWidth="1"/>
    <col min="7" max="7" width="48.875" customWidth="1"/>
  </cols>
  <sheetData>
    <row r="1" spans="1:7" s="59" customFormat="1" ht="23.25" customHeight="1">
      <c r="A1" s="160" t="s">
        <v>338</v>
      </c>
      <c r="B1" s="160"/>
      <c r="C1" s="160"/>
    </row>
    <row r="2" spans="1:7" ht="8.25" customHeight="1"/>
    <row r="3" spans="1:7" ht="24.75" customHeight="1">
      <c r="B3" s="87" t="s">
        <v>223</v>
      </c>
      <c r="C3" s="161" t="str">
        <f>VLOOKUP(B3,Database!B7:C71,2,FALSE)</f>
        <v>Pools and fountains in public realm</v>
      </c>
      <c r="D3" s="161"/>
      <c r="E3" s="161"/>
      <c r="F3" s="88"/>
      <c r="G3" s="88"/>
    </row>
    <row r="4" spans="1:7" ht="113.25" customHeight="1">
      <c r="B4" s="66" t="s">
        <v>339</v>
      </c>
      <c r="C4" s="65" t="s">
        <v>559</v>
      </c>
      <c r="D4" s="112" t="s">
        <v>378</v>
      </c>
      <c r="E4" s="119" t="s">
        <v>560</v>
      </c>
      <c r="F4" s="95"/>
      <c r="G4" s="96"/>
    </row>
    <row r="5" spans="1:7" ht="80.25" customHeight="1">
      <c r="B5" s="162" t="s">
        <v>343</v>
      </c>
      <c r="C5" s="163" t="s">
        <v>561</v>
      </c>
      <c r="D5" s="108"/>
      <c r="E5" s="118"/>
      <c r="F5" s="97"/>
      <c r="G5" s="98"/>
    </row>
    <row r="6" spans="1:7" ht="68.25" customHeight="1">
      <c r="B6" s="162"/>
      <c r="C6" s="164"/>
      <c r="D6" s="66" t="s">
        <v>345</v>
      </c>
      <c r="E6" s="67" t="str">
        <f>B18&amp;" "&amp;B19&amp;CHAR(10)&amp;B20&amp;" "&amp;B21&amp;CHAR(10)&amp;B22&amp;" "&amp;B23</f>
        <v xml:space="preserve"> • Overheating
 • Biodiversity
 </v>
      </c>
      <c r="F6" s="112" t="s">
        <v>381</v>
      </c>
      <c r="G6" s="113" t="str">
        <f>F18&amp;" "&amp;F19&amp;" "&amp;F20&amp;CHAR(10)&amp;F21&amp;" "&amp;F22&amp;" "&amp;F23&amp;CHAR(10)&amp;F24&amp;" "&amp;F25&amp;" "&amp;F26&amp;CHAR(10)&amp;F27&amp;" "&amp;F28&amp;" "&amp;F29&amp;CHAR(10)&amp;F30&amp;" "&amp;F31&amp;" "&amp;F32&amp;" "&amp;F33</f>
        <v xml:space="preserve">  
  • Urban heat island
• Streetscape improvement • Health and wellbeing  • Amenity space</v>
      </c>
    </row>
    <row r="7" spans="1:7" ht="48.75" customHeight="1">
      <c r="B7" s="162"/>
      <c r="C7" s="164"/>
      <c r="D7" s="66" t="s">
        <v>347</v>
      </c>
      <c r="E7" s="67" t="str">
        <f>C18&amp;CHAR(10)&amp;C19&amp;CHAR(10)&amp;C20</f>
        <v xml:space="preserve">
• City Public Realm
</v>
      </c>
      <c r="F7" s="108"/>
      <c r="G7" s="136"/>
    </row>
    <row r="8" spans="1:7" ht="73.5" customHeight="1">
      <c r="B8" s="162"/>
      <c r="C8" s="164"/>
      <c r="D8" s="66" t="s">
        <v>348</v>
      </c>
      <c r="E8" s="67" t="str">
        <f>D18&amp;"  "&amp;D19&amp;CHAR(10)&amp;D20&amp;" "&amp;D21&amp;CHAR(10)&amp;D22&amp;"  "&amp;D23&amp;CHAR(10)&amp;D24&amp;"  "&amp;D25&amp;CHAR(10)&amp;D26&amp;"  "&amp;D27</f>
        <v xml:space="preserve">  
 • City Gardens
• Churchyard  
  • Civic Space
• Publicly Accessible Private Land  </v>
      </c>
      <c r="F8" s="66" t="s">
        <v>349</v>
      </c>
      <c r="G8" s="65" t="str">
        <f>E18&amp;" "&amp;E19&amp;" "&amp;E20&amp;CHAR(10)&amp;E21&amp;" "&amp;E22&amp;" "&amp;E23&amp;CHAR(10)&amp;E24&amp;" "&amp;E25&amp;" "&amp;E26&amp;CHAR(10)&amp;E27&amp;" "&amp;E28&amp;" "&amp;E29&amp;CHAR(10)&amp;E30&amp;" "&amp;E31</f>
        <v xml:space="preserve">  
  • Hard Landscaping
 • Shading and Outdoor Thermal Comfort • Street Furniture
 </v>
      </c>
    </row>
    <row r="9" spans="1:7" ht="117.75" customHeight="1">
      <c r="B9" s="162" t="s">
        <v>350</v>
      </c>
      <c r="C9" s="165" t="s">
        <v>562</v>
      </c>
      <c r="D9" s="66" t="s">
        <v>352</v>
      </c>
      <c r="E9" s="122" t="s">
        <v>563</v>
      </c>
      <c r="F9" s="138"/>
      <c r="G9" s="137"/>
    </row>
    <row r="10" spans="1:7" ht="129" customHeight="1">
      <c r="B10" s="162"/>
      <c r="C10" s="166"/>
      <c r="D10" s="66" t="s">
        <v>354</v>
      </c>
      <c r="E10" s="143" t="s">
        <v>564</v>
      </c>
      <c r="F10" s="152"/>
      <c r="G10" s="142"/>
    </row>
    <row r="11" spans="1:7" ht="15" customHeight="1"/>
    <row r="17" spans="2:6" hidden="1">
      <c r="B17" s="62" t="s">
        <v>44</v>
      </c>
      <c r="C17" s="62" t="s">
        <v>39</v>
      </c>
      <c r="D17" s="62" t="s">
        <v>40</v>
      </c>
      <c r="E17" s="62" t="s">
        <v>41</v>
      </c>
      <c r="F17" s="62" t="s">
        <v>45</v>
      </c>
    </row>
    <row r="18" spans="2:6" hidden="1">
      <c r="B18" s="1" t="str">
        <f>IF(INDEX(Database!$AK$7:$AK$71,MATCH($B$3,Database!$B$7:$B$71,0))="Yes",CHAR(149)&amp;" "&amp;Database!$AK$5,"")</f>
        <v/>
      </c>
      <c r="C18" s="1" t="str">
        <f>IF(INDEX(Database!$E$7:$E$71,MATCH($B$3,Database!$B$7:$B$71,0))="Yes",CHAR(149)&amp;" "&amp;Database!$E$5,"")</f>
        <v/>
      </c>
      <c r="D18" s="1" t="str">
        <f>IF(INDEX(Database!$I$7:$I$71,MATCH($B$3,Database!$B$7:$B$71,0))="Yes",CHAR(149)&amp;" "&amp;Database!$I$5,"")</f>
        <v/>
      </c>
      <c r="E18" s="1" t="str">
        <f>IF(INDEX(Database!$T$7:$T$71,MATCH($B$3,Database!$B$7:$B$71,0))="Yes",CHAR(149)&amp;" "&amp;Database!$T$5,"")</f>
        <v/>
      </c>
      <c r="F18" s="1" t="str">
        <f>IF(INDEX(Database!$AQ$7:$AQ$71,MATCH($B$3,Database!$B$7:$B$71,0))=1,CHAR(149)&amp;" "&amp;Database!$AQ$5,"")</f>
        <v/>
      </c>
    </row>
    <row r="19" spans="2:6" hidden="1">
      <c r="B19" s="1" t="str">
        <f>IF(INDEX(Database!$AL$7:$AL$71,MATCH($B$3,Database!$B$7:$B$71,0))="Yes",CHAR(149)&amp;" "&amp;Database!$AL$5,"")</f>
        <v>• Overheating</v>
      </c>
      <c r="C19" s="1" t="str">
        <f>IF(INDEX(Database!$F$7:$F$71,MATCH($B$3,Database!$B$7:$B$71,0))="Yes",CHAR(149)&amp;" "&amp;Database!$F$5,"")</f>
        <v>• City Public Realm</v>
      </c>
      <c r="D19" s="1" t="str">
        <f>IF(INDEX(Database!$J$7:$J$71,MATCH($B$3,Database!$B$7:$B$71,0))="Yes",CHAR(149)&amp;" "&amp;Database!$J$5,"")</f>
        <v/>
      </c>
      <c r="E19" s="1" t="str">
        <f>IF(INDEX(Database!$U$7:$U$71,MATCH($B$3,Database!$B$7:$B$71,0))="Yes",CHAR(149)&amp;" "&amp;Database!$U$5,"")</f>
        <v/>
      </c>
      <c r="F19" s="1" t="str">
        <f>IF(INDEX(Database!$AR$7:$AR$71,MATCH($B$3,Database!$B$7:$B$71,0))=1,CHAR(149)&amp;" "&amp;Database!$AR$5,"")</f>
        <v/>
      </c>
    </row>
    <row r="20" spans="2:6" hidden="1">
      <c r="B20" s="1" t="str">
        <f>IF(INDEX(Database!$AM$7:$AM$71,MATCH($B$3,Database!$B$7:$B$71,0))="Yes",CHAR(149)&amp;" "&amp;Database!$AM$5,"")</f>
        <v/>
      </c>
      <c r="C20" s="1" t="str">
        <f>IF(INDEX(Database!$G$7:$G$71,MATCH($B$3,Database!$B$7:$B$71,0))="Yes",CHAR(149)&amp;" "&amp;Database!$G$5,"")</f>
        <v/>
      </c>
      <c r="D20" s="1" t="str">
        <f>IF(INDEX(Database!$K$7:$K$71,MATCH($B$3,Database!$B$7:$B$71,0))="Yes",CHAR(149)&amp;" "&amp;Database!$K$5,"")</f>
        <v/>
      </c>
      <c r="E20" s="1" t="str">
        <f>IF(INDEX(Database!$V$7:$V$71,MATCH($B$3,Database!$B$7:$B$71,0))="Yes",CHAR(149)&amp;" "&amp;Database!$V$5,"")</f>
        <v/>
      </c>
      <c r="F20" s="1" t="str">
        <f>IF(INDEX(Database!$AS$7:$AS$71,MATCH($B$3,Database!$B$7:$B$71,0))=1,CHAR(149)&amp;" "&amp;Database!$AS$5,"")</f>
        <v/>
      </c>
    </row>
    <row r="21" spans="2:6" hidden="1">
      <c r="B21" s="1" t="str">
        <f>IF(INDEX(Database!$AN$7:$AN$71,MATCH($B$3,Database!$B$7:$B$71,0))="Yes",CHAR(149)&amp;" "&amp;Database!$AN$5,"")</f>
        <v>• Biodiversity</v>
      </c>
      <c r="C21" s="1"/>
      <c r="D21" s="1" t="str">
        <f>IF(INDEX(Database!$L$7:$L$71,MATCH($B$3,Database!$B$7:$B$71,0))="Yes",CHAR(149)&amp;" "&amp;Database!$L$5,"")</f>
        <v>• City Gardens</v>
      </c>
      <c r="E21" s="1" t="str">
        <f>IF(INDEX(Database!$W$7:$W$71,MATCH($B$3,Database!$B$7:$B$71,0))="Yes",CHAR(149)&amp;" "&amp;Database!$W$5,"")</f>
        <v/>
      </c>
      <c r="F21" s="1" t="str">
        <f>IF(INDEX(Database!$AT$7:$AT$71,MATCH($B$3,Database!$B$7:$B$71,0))=1,CHAR(149)&amp;" "&amp;Database!$AT$5,"")</f>
        <v/>
      </c>
    </row>
    <row r="22" spans="2:6" hidden="1">
      <c r="B22" s="1" t="str">
        <f>IF(INDEX(Database!$AO$7:$AO$71,MATCH($B$3,Database!$B$7:$B$71,0))="Yes",CHAR(149)&amp;" "&amp;Database!$AO$5,"")</f>
        <v/>
      </c>
      <c r="C22" s="1"/>
      <c r="D22" s="1" t="str">
        <f>IF(INDEX(Database!$M$7:$M$71,MATCH($B$3,Database!$B$7:$B$71,0))="Yes",CHAR(149)&amp;" "&amp;Database!$M$5,"")</f>
        <v>• Churchyard</v>
      </c>
      <c r="E22" s="1" t="str">
        <f>IF(INDEX(Database!$X$7:$X$71,MATCH($B$3,Database!$B$7:$B$71,0))="Yes",CHAR(149)&amp;" "&amp;Database!$X$5,"")</f>
        <v/>
      </c>
      <c r="F22" s="1" t="str">
        <f>IF(INDEX(Database!$AU$7:$AU$71,MATCH($B$3,Database!$B$7:$B$71,0))=1,CHAR(149)&amp;" "&amp;Database!$AU$5,"")</f>
        <v/>
      </c>
    </row>
    <row r="23" spans="2:6" hidden="1">
      <c r="B23" s="1" t="str">
        <f>IF(INDEX(Database!$AP$7:$AP$71,MATCH($B$3,Database!$B$7:$B$71,0))="Yes",CHAR(149)&amp;" "&amp;Database!$AP$5,"")</f>
        <v/>
      </c>
      <c r="C23" s="1"/>
      <c r="D23" s="1" t="str">
        <f>IF(INDEX(Database!$N$7:$N$71,MATCH($B$3,Database!$B$7:$B$71,0))="Yes",CHAR(149)&amp;" "&amp;Database!$N$5,"")</f>
        <v/>
      </c>
      <c r="E23" s="1" t="str">
        <f>IF(INDEX(Database!$Y$7:$Y$71,MATCH($B$3,Database!$B$7:$B$71,0))="Yes",CHAR(149)&amp;" "&amp;Database!$Y$5,"")</f>
        <v>• Hard Landscaping</v>
      </c>
      <c r="F23" s="1" t="str">
        <f>IF(INDEX(Database!$AV$7:$AV$71,MATCH($B$3,Database!$B$7:$B$71,0))=1,CHAR(149)&amp;" "&amp;Database!$AV$5,"")</f>
        <v>• Urban heat island</v>
      </c>
    </row>
    <row r="24" spans="2:6" hidden="1">
      <c r="B24" s="1"/>
      <c r="C24" s="1"/>
      <c r="D24" s="1" t="str">
        <f>IF(INDEX(Database!$O$7:$O$71,MATCH($B$3,Database!$B$7:$B$71,0))="Yes",CHAR(149)&amp;" "&amp;Database!$O$5,"")</f>
        <v/>
      </c>
      <c r="E24" s="1" t="str">
        <f>IF(INDEX(Database!$Z$7:$Z$71,MATCH($B$3,Database!$B$7:$B$71,0))="Yes",CHAR(149)&amp;" "&amp;Database!$Z$5,"")</f>
        <v/>
      </c>
      <c r="F24" s="1" t="str">
        <f>IF(INDEX(Database!$AW$7:$AW$71,MATCH($B$3,Database!$B$7:$B$71,0))=1,CHAR(149)&amp;" "&amp;Database!$AW$5,"")</f>
        <v/>
      </c>
    </row>
    <row r="25" spans="2:6" hidden="1">
      <c r="B25" s="1"/>
      <c r="C25" s="1"/>
      <c r="D25" s="1" t="str">
        <f>IF(INDEX(Database!$P$7:$P$71,MATCH($B$3,Database!$B$7:$B$71,0))="Yes",CHAR(149)&amp;" "&amp;Database!$P$5,"")</f>
        <v>• Civic Space</v>
      </c>
      <c r="E25" s="1" t="str">
        <f>IF(INDEX(Database!$AA$7:$AA$71,MATCH($B$3,Database!$B$7:$B$71,0))="Yes",CHAR(149)&amp;" "&amp;Database!$AA$5,"")</f>
        <v>• Shading and Outdoor Thermal Comfort</v>
      </c>
      <c r="F25" s="1" t="str">
        <f>IF(INDEX(Database!$AX$7:$AX$71,MATCH($B$3,Database!$B$7:$B$71,0))=1,CHAR(149)&amp;" "&amp;Database!$AX$5,"")</f>
        <v/>
      </c>
    </row>
    <row r="26" spans="2:6" hidden="1">
      <c r="B26" s="1"/>
      <c r="C26" s="1"/>
      <c r="D26" s="1" t="str">
        <f>IF(INDEX(Database!$Q$7:$Q$71,MATCH($B$3,Database!$B$7:$B$71,0))="Yes",CHAR(149)&amp;" "&amp;Database!$Q$5,"")</f>
        <v>• Publicly Accessible Private Land</v>
      </c>
      <c r="E26" s="1" t="str">
        <f>IF(INDEX(Database!$AB$7:$AB$71,MATCH($B$3,Database!$B$7:$B$71,0))="Yes",CHAR(149)&amp;" "&amp;Database!$AB$5,"")</f>
        <v>• Street Furniture</v>
      </c>
      <c r="F26" s="1" t="str">
        <f>IF(INDEX(Database!$AY$7:$AY$71,MATCH($B$3,Database!$B$7:$B$71,0))=1,CHAR(149)&amp;" "&amp;Database!$AY$5,"")</f>
        <v/>
      </c>
    </row>
    <row r="27" spans="2:6" hidden="1">
      <c r="B27" s="1"/>
      <c r="C27" s="1"/>
      <c r="D27" s="1" t="str">
        <f>IF(INDEX(Database!$R$7:$R$71,MATCH($B$3,Database!$B$7:$B$71,0))="Yes",CHAR(149)&amp;" "&amp;Database!$R$5,"")</f>
        <v/>
      </c>
      <c r="E27" s="1" t="str">
        <f>IF(INDEX(Database!$AC$7:$AC$71,MATCH($B$3,Database!$B$7:$B$71,0))="Yes",CHAR(149)&amp;" "&amp;Database!$AC$5,"")</f>
        <v/>
      </c>
      <c r="F27" s="1" t="str">
        <f>IF(INDEX(Database!$AZ$7:$AZ$71,MATCH($B$3,Database!$B$7:$B$71,0))=1,CHAR(149)&amp;" "&amp;Database!$AZ$5,"")</f>
        <v/>
      </c>
    </row>
    <row r="28" spans="2:6" hidden="1">
      <c r="B28" s="1"/>
      <c r="C28" s="1"/>
      <c r="D28" s="1"/>
      <c r="E28" s="1" t="str">
        <f>IF(INDEX(Database!$AD$7:$AD$71,MATCH($B$3,Database!$B$7:$B$71,0))="Yes",CHAR(149)&amp;" "&amp;Database!$AD$5,"")</f>
        <v/>
      </c>
      <c r="F28" s="1" t="str">
        <f>IF(INDEX(Database!$BA$7:$BA$71,MATCH($B$3,Database!$B$7:$B$71,0))=1,CHAR(149)&amp;" "&amp;Database!$BA$5,"")</f>
        <v/>
      </c>
    </row>
    <row r="29" spans="2:6" hidden="1">
      <c r="B29" s="1"/>
      <c r="C29" s="1"/>
      <c r="D29" s="1"/>
      <c r="E29" s="1" t="str">
        <f>IF(INDEX(Database!$AE$7:$AE$71,MATCH($B$3,Database!$B$7:$B$71,0))="Yes",CHAR(149)&amp;" "&amp;Database!$AE$5,"")</f>
        <v/>
      </c>
      <c r="F29" s="1" t="str">
        <f>IF(INDEX(Database!$BB$7:$BB$71,MATCH($B$3,Database!$B$7:$B$71,0))=1,CHAR(149)&amp;" "&amp;Database!$BB$5,"")</f>
        <v/>
      </c>
    </row>
    <row r="30" spans="2:6" hidden="1">
      <c r="B30" s="1"/>
      <c r="C30" s="1"/>
      <c r="D30" s="1"/>
      <c r="E30" s="1" t="str">
        <f>IF(INDEX(Database!$AF$7:$AF$71,MATCH($B$3,Database!$B$7:$B$71,0))="Yes",CHAR(149)&amp;" "&amp;Database!$AF$5,"")</f>
        <v/>
      </c>
      <c r="F30" s="1" t="str">
        <f>IF(INDEX(Database!$BC$7:$BC$71,MATCH($B$3,Database!$B$7:$B$71,0))=1,CHAR(149)&amp;" "&amp;Database!$BC$5,"")</f>
        <v>• Streetscape improvement</v>
      </c>
    </row>
    <row r="31" spans="2:6" hidden="1">
      <c r="B31" s="1"/>
      <c r="C31" s="1"/>
      <c r="D31" s="1"/>
      <c r="E31" s="1" t="str">
        <f>IF(INDEX(Database!$AG$7:$AG$71,MATCH($B$3,Database!$B$7:$B$71,0))="Yes",CHAR(149)&amp;" "&amp;Database!$AG$5,"")</f>
        <v/>
      </c>
      <c r="F31" s="1" t="str">
        <f>IF(INDEX(Database!$BD$7:$BD$71,MATCH($B$3,Database!$B$7:$B$71,0))=1,CHAR(149)&amp;" "&amp;Database!$BD$5,"")</f>
        <v>• Health and wellbeing</v>
      </c>
    </row>
    <row r="32" spans="2:6" hidden="1">
      <c r="B32" s="1"/>
      <c r="C32" s="1"/>
      <c r="D32" s="1"/>
      <c r="E32" s="1"/>
      <c r="F32" s="1" t="str">
        <f>IF(INDEX(Database!$BE$7:$BE$71,MATCH($B$3,Database!$B$7:$B$71,0))=1,CHAR(149)&amp;" "&amp;Database!$BE$5,"")</f>
        <v/>
      </c>
    </row>
    <row r="33" spans="2:6" hidden="1">
      <c r="B33" s="1"/>
      <c r="C33" s="1"/>
      <c r="D33" s="1"/>
      <c r="E33" s="1"/>
      <c r="F33" s="1" t="str">
        <f>IF(INDEX(Database!$BF$7:$BF$71,MATCH($B$3,Database!$B$7:$B$71,0))=1,CHAR(149)&amp;" "&amp;Database!$BF$5,"")</f>
        <v>• Amenity space</v>
      </c>
    </row>
  </sheetData>
  <mergeCells count="6">
    <mergeCell ref="B9:B10"/>
    <mergeCell ref="C9:C10"/>
    <mergeCell ref="A1:C1"/>
    <mergeCell ref="C3:E3"/>
    <mergeCell ref="B5:B8"/>
    <mergeCell ref="C5:C8"/>
  </mergeCells>
  <hyperlinks>
    <hyperlink ref="A1" location="'Criteria Selection'!A1" display="&lt; BACK TO CRITERIA SELECTION" xr:uid="{0540B28D-8760-42D1-90BA-BC502DBAC5DB}"/>
  </hyperlink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G33"/>
  <sheetViews>
    <sheetView zoomScale="80" zoomScaleNormal="80" workbookViewId="0">
      <selection activeCell="D6" sqref="D6"/>
    </sheetView>
  </sheetViews>
  <sheetFormatPr defaultRowHeight="16.5"/>
  <cols>
    <col min="1" max="1" width="2.5" customWidth="1"/>
    <col min="2" max="2" width="12.625" customWidth="1"/>
    <col min="3" max="3" width="124.375" customWidth="1"/>
    <col min="4" max="4" width="13.375" customWidth="1"/>
    <col min="5" max="5" width="39.75" customWidth="1"/>
    <col min="6" max="6" width="11.5" customWidth="1"/>
    <col min="7" max="7" width="48.875" customWidth="1"/>
  </cols>
  <sheetData>
    <row r="1" spans="1:7" s="59" customFormat="1" ht="23.25" customHeight="1">
      <c r="A1" s="160" t="s">
        <v>338</v>
      </c>
      <c r="B1" s="160"/>
      <c r="C1" s="160"/>
    </row>
    <row r="2" spans="1:7" ht="8.25" customHeight="1"/>
    <row r="3" spans="1:7" ht="24.75" customHeight="1">
      <c r="B3" s="87" t="s">
        <v>109</v>
      </c>
      <c r="C3" s="161" t="str">
        <f>VLOOKUP(B3,Database!B7:C71,2,FALSE)</f>
        <v>Tree planting – shaded areas</v>
      </c>
      <c r="D3" s="161"/>
      <c r="E3" s="161"/>
      <c r="F3" s="88"/>
      <c r="G3" s="88"/>
    </row>
    <row r="4" spans="1:7" ht="113.25" customHeight="1">
      <c r="B4" s="66" t="s">
        <v>339</v>
      </c>
      <c r="C4" s="65" t="s">
        <v>340</v>
      </c>
      <c r="D4" s="112" t="s">
        <v>341</v>
      </c>
      <c r="E4" s="110" t="s">
        <v>342</v>
      </c>
      <c r="F4" s="95"/>
      <c r="G4" s="96"/>
    </row>
    <row r="5" spans="1:7" ht="80.25" customHeight="1">
      <c r="B5" s="162" t="s">
        <v>343</v>
      </c>
      <c r="C5" s="163" t="s">
        <v>344</v>
      </c>
      <c r="D5" s="109"/>
      <c r="E5" s="111"/>
      <c r="F5" s="97"/>
      <c r="G5" s="98"/>
    </row>
    <row r="6" spans="1:7" ht="45" customHeight="1">
      <c r="B6" s="162"/>
      <c r="C6" s="164"/>
      <c r="D6" s="66" t="s">
        <v>345</v>
      </c>
      <c r="E6" s="67" t="str">
        <f>B18&amp;" "&amp;B19&amp;CHAR(10)&amp;B20&amp;" "&amp;B21&amp;CHAR(10)&amp;B22&amp;" "&amp;B23</f>
        <v xml:space="preserve"> • Overheating
 • Biodiversity
 </v>
      </c>
      <c r="F6" s="112" t="s">
        <v>346</v>
      </c>
      <c r="G6" s="94" t="str">
        <f>F18&amp;" "&amp;F19&amp;" "&amp;F20&amp;CHAR(10)&amp;F21&amp;" "&amp;F22&amp;" "&amp;F23&amp;CHAR(10)&amp;F24&amp;" "&amp;F25&amp;" "&amp;F26&amp;CHAR(10)&amp;F27&amp;" "&amp;F28&amp;" "&amp;F29&amp;CHAR(10)&amp;F30&amp;" "&amp;F31&amp;" "&amp;F32&amp;" "&amp;F33</f>
        <v xml:space="preserve">• Intercepting rainfall • Surface water management 
• Air quality improvement • Enhancing biodiversity • Urban heat island
• Carbon reduction  • Heating/cooling load reduction
  • Indoor thermal comfort
• Streetscape improvement • Health and wellbeing • Noise reduction </v>
      </c>
    </row>
    <row r="7" spans="1:7" ht="40.5" customHeight="1">
      <c r="B7" s="162"/>
      <c r="C7" s="164"/>
      <c r="D7" s="66" t="s">
        <v>347</v>
      </c>
      <c r="E7" s="67" t="str">
        <f>C18&amp;CHAR(10)&amp;C19&amp;CHAR(10)&amp;C20</f>
        <v xml:space="preserve">
• City Public Realm
• Open Spaces</v>
      </c>
      <c r="F7" s="108"/>
      <c r="G7" s="94"/>
    </row>
    <row r="8" spans="1:7" ht="60" customHeight="1">
      <c r="B8" s="162"/>
      <c r="C8" s="164"/>
      <c r="D8" s="66" t="s">
        <v>348</v>
      </c>
      <c r="E8" s="67" t="str">
        <f>D18&amp;"  "&amp;D19&amp;CHAR(10)&amp;D20&amp;" "&amp;D21&amp;CHAR(10)&amp;D22&amp;"  "&amp;D23&amp;CHAR(10)&amp;D24&amp;"  "&amp;D25&amp;CHAR(10)&amp;D26&amp;"  "&amp;D27</f>
        <v xml:space="preserve">  
 • City Gardens
• Churchyard  • TfL Street
• CoL Street  • Civic Space
• Publicly Accessible Private Land  • Open Spaces</v>
      </c>
      <c r="F8" s="66" t="s">
        <v>349</v>
      </c>
      <c r="G8" s="65" t="str">
        <f>E18&amp;" "&amp;E19&amp;" "&amp;E20&amp;CHAR(10)&amp;E21&amp;" "&amp;E22&amp;" "&amp;E23&amp;CHAR(10)&amp;E24&amp;" "&amp;E25&amp;" "&amp;E26&amp;CHAR(10)&amp;E27&amp;" "&amp;E28&amp;" "&amp;E29&amp;CHAR(10)&amp;E30&amp;" "&amp;E31</f>
        <v xml:space="preserve">  
• Soft Landscaping • Shading and Outdoor Thermal Comfort 
 • SuDS • Habitat
 </v>
      </c>
    </row>
    <row r="9" spans="1:7" ht="117.75" customHeight="1">
      <c r="B9" s="162" t="s">
        <v>350</v>
      </c>
      <c r="C9" s="163" t="s">
        <v>351</v>
      </c>
      <c r="D9" s="66" t="s">
        <v>352</v>
      </c>
      <c r="E9" s="93" t="s">
        <v>353</v>
      </c>
      <c r="F9" s="94"/>
      <c r="G9" s="94"/>
    </row>
    <row r="10" spans="1:7" ht="129" customHeight="1">
      <c r="B10" s="162"/>
      <c r="C10" s="164"/>
      <c r="D10" s="66" t="s">
        <v>354</v>
      </c>
      <c r="E10" s="93" t="s">
        <v>355</v>
      </c>
      <c r="F10" s="94"/>
      <c r="G10" s="94"/>
    </row>
    <row r="11" spans="1:7" ht="15" customHeight="1"/>
    <row r="17" spans="2:6" hidden="1">
      <c r="B17" s="62" t="s">
        <v>44</v>
      </c>
      <c r="C17" s="62" t="s">
        <v>39</v>
      </c>
      <c r="D17" s="62" t="s">
        <v>40</v>
      </c>
      <c r="E17" s="62" t="s">
        <v>41</v>
      </c>
      <c r="F17" s="62" t="s">
        <v>45</v>
      </c>
    </row>
    <row r="18" spans="2:6" hidden="1">
      <c r="B18" s="1" t="str">
        <f>IF(INDEX(Database!$AK$7:$AK$71,MATCH($B$3,Database!$B$7:$B$71,0))="Yes",CHAR(149)&amp;" "&amp;Database!$AK$5,"")</f>
        <v/>
      </c>
      <c r="C18" s="1" t="str">
        <f>IF(INDEX(Database!$E$7:$E$71,MATCH($B$3,Database!$B$7:$B$71,0))="Yes",CHAR(149)&amp;" "&amp;Database!$E$5,"")</f>
        <v/>
      </c>
      <c r="D18" s="1" t="str">
        <f>IF(INDEX(Database!$I$7:$I$71,MATCH($B$3,Database!$B$7:$B$71,0))="Yes",CHAR(149)&amp;" "&amp;Database!$I$5,"")</f>
        <v/>
      </c>
      <c r="E18" s="1" t="str">
        <f>IF(INDEX(Database!$T$7:$T$71,MATCH($B$3,Database!$B$7:$B$71,0))="Yes",CHAR(149)&amp;" "&amp;Database!$T$5,"")</f>
        <v/>
      </c>
      <c r="F18" s="1" t="str">
        <f>IF(INDEX(Database!$AQ$7:$AQ$71,MATCH($B$3,Database!$B$7:$B$71,0))=1,CHAR(149)&amp;" "&amp;Database!$AQ$5,"")</f>
        <v>• Intercepting rainfall</v>
      </c>
    </row>
    <row r="19" spans="2:6" hidden="1">
      <c r="B19" s="1" t="str">
        <f>IF(INDEX(Database!$AL$7:$AL$71,MATCH($B$3,Database!$B$7:$B$71,0))="Yes",CHAR(149)&amp;" "&amp;Database!$AL$5,"")</f>
        <v>• Overheating</v>
      </c>
      <c r="C19" s="1" t="str">
        <f>IF(INDEX(Database!$F$7:$F$71,MATCH($B$3,Database!$B$7:$B$71,0))="Yes",CHAR(149)&amp;" "&amp;Database!$F$5,"")</f>
        <v>• City Public Realm</v>
      </c>
      <c r="D19" s="1" t="str">
        <f>IF(INDEX(Database!$J$7:$J$71,MATCH($B$3,Database!$B$7:$B$71,0))="Yes",CHAR(149)&amp;" "&amp;Database!$J$5,"")</f>
        <v/>
      </c>
      <c r="E19" s="1" t="str">
        <f>IF(INDEX(Database!$U$7:$U$71,MATCH($B$3,Database!$B$7:$B$71,0))="Yes",CHAR(149)&amp;" "&amp;Database!$U$5,"")</f>
        <v/>
      </c>
      <c r="F19" s="1" t="str">
        <f>IF(INDEX(Database!$AR$7:$AR$71,MATCH($B$3,Database!$B$7:$B$71,0))=1,CHAR(149)&amp;" "&amp;Database!$AR$5,"")</f>
        <v>• Surface water management</v>
      </c>
    </row>
    <row r="20" spans="2:6" hidden="1">
      <c r="B20" s="1" t="str">
        <f>IF(INDEX(Database!$AM$7:$AM$71,MATCH($B$3,Database!$B$7:$B$71,0))="Yes",CHAR(149)&amp;" "&amp;Database!$AM$5,"")</f>
        <v/>
      </c>
      <c r="C20" s="1" t="str">
        <f>IF(INDEX(Database!$G$7:$G$71,MATCH($B$3,Database!$B$7:$B$71,0))="Yes",CHAR(149)&amp;" "&amp;Database!$G$5,"")</f>
        <v>• Open Spaces</v>
      </c>
      <c r="D20" s="1" t="str">
        <f>IF(INDEX(Database!$K$7:$K$71,MATCH($B$3,Database!$B$7:$B$71,0))="Yes",CHAR(149)&amp;" "&amp;Database!$K$5,"")</f>
        <v/>
      </c>
      <c r="E20" s="1" t="str">
        <f>IF(INDEX(Database!$V$7:$V$71,MATCH($B$3,Database!$B$7:$B$71,0))="Yes",CHAR(149)&amp;" "&amp;Database!$V$5,"")</f>
        <v/>
      </c>
      <c r="F20" s="1" t="str">
        <f>IF(INDEX(Database!$AS$7:$AS$71,MATCH($B$3,Database!$B$7:$B$71,0))=1,CHAR(149)&amp;" "&amp;Database!$AS$5,"")</f>
        <v/>
      </c>
    </row>
    <row r="21" spans="2:6" hidden="1">
      <c r="B21" s="1" t="str">
        <f>IF(INDEX(Database!$AN$7:$AN$71,MATCH($B$3,Database!$B$7:$B$71,0))="Yes",CHAR(149)&amp;" "&amp;Database!$AN$5,"")</f>
        <v>• Biodiversity</v>
      </c>
      <c r="C21" s="1"/>
      <c r="D21" s="1" t="str">
        <f>IF(INDEX(Database!$L$7:$L$71,MATCH($B$3,Database!$B$7:$B$71,0))="Yes",CHAR(149)&amp;" "&amp;Database!$L$5,"")</f>
        <v>• City Gardens</v>
      </c>
      <c r="E21" s="1" t="str">
        <f>IF(INDEX(Database!$W$7:$W$71,MATCH($B$3,Database!$B$7:$B$71,0))="Yes",CHAR(149)&amp;" "&amp;Database!$W$5,"")</f>
        <v/>
      </c>
      <c r="F21" s="1" t="str">
        <f>IF(INDEX(Database!$AT$7:$AT$71,MATCH($B$3,Database!$B$7:$B$71,0))=1,CHAR(149)&amp;" "&amp;Database!$AT$5,"")</f>
        <v>• Air quality improvement</v>
      </c>
    </row>
    <row r="22" spans="2:6" hidden="1">
      <c r="B22" s="1" t="str">
        <f>IF(INDEX(Database!$AO$7:$AO$71,MATCH($B$3,Database!$B$7:$B$71,0))="Yes",CHAR(149)&amp;" "&amp;Database!$AO$5,"")</f>
        <v/>
      </c>
      <c r="C22" s="1"/>
      <c r="D22" s="1" t="str">
        <f>IF(INDEX(Database!$M$7:$M$71,MATCH($B$3,Database!$B$7:$B$71,0))="Yes",CHAR(149)&amp;" "&amp;Database!$M$5,"")</f>
        <v>• Churchyard</v>
      </c>
      <c r="E22" s="1" t="str">
        <f>IF(INDEX(Database!$X$7:$X$71,MATCH($B$3,Database!$B$7:$B$71,0))="Yes",CHAR(149)&amp;" "&amp;Database!$X$5,"")</f>
        <v/>
      </c>
      <c r="F22" s="1" t="str">
        <f>IF(INDEX(Database!$AU$7:$AU$71,MATCH($B$3,Database!$B$7:$B$71,0))=1,CHAR(149)&amp;" "&amp;Database!$AU$5,"")</f>
        <v>• Enhancing biodiversity</v>
      </c>
    </row>
    <row r="23" spans="2:6" hidden="1">
      <c r="B23" s="1" t="str">
        <f>IF(INDEX(Database!$AP$7:$AP$71,MATCH($B$3,Database!$B$7:$B$71,0))="Yes",CHAR(149)&amp;" "&amp;Database!$AP$5,"")</f>
        <v/>
      </c>
      <c r="C23" s="1"/>
      <c r="D23" s="1" t="str">
        <f>IF(INDEX(Database!$N$7:$N$71,MATCH($B$3,Database!$B$7:$B$71,0))="Yes",CHAR(149)&amp;" "&amp;Database!$N$5,"")</f>
        <v>• TfL Street</v>
      </c>
      <c r="E23" s="1" t="str">
        <f>IF(INDEX(Database!$Y$7:$Y$71,MATCH($B$3,Database!$B$7:$B$71,0))="Yes",CHAR(149)&amp;" "&amp;Database!$Y$5,"")</f>
        <v/>
      </c>
      <c r="F23" s="1" t="str">
        <f>IF(INDEX(Database!$AV$7:$AV$71,MATCH($B$3,Database!$B$7:$B$71,0))=1,CHAR(149)&amp;" "&amp;Database!$AV$5,"")</f>
        <v>• Urban heat island</v>
      </c>
    </row>
    <row r="24" spans="2:6" hidden="1">
      <c r="B24" s="1"/>
      <c r="C24" s="1"/>
      <c r="D24" s="1" t="str">
        <f>IF(INDEX(Database!$O$7:$O$71,MATCH($B$3,Database!$B$7:$B$71,0))="Yes",CHAR(149)&amp;" "&amp;Database!$O$5,"")</f>
        <v>• CoL Street</v>
      </c>
      <c r="E24" s="1" t="str">
        <f>IF(INDEX(Database!$Z$7:$Z$71,MATCH($B$3,Database!$B$7:$B$71,0))="Yes",CHAR(149)&amp;" "&amp;Database!$Z$5,"")</f>
        <v>• Soft Landscaping</v>
      </c>
      <c r="F24" s="1" t="str">
        <f>IF(INDEX(Database!$AW$7:$AW$71,MATCH($B$3,Database!$B$7:$B$71,0))=1,CHAR(149)&amp;" "&amp;Database!$AW$5,"")</f>
        <v>• Carbon reduction</v>
      </c>
    </row>
    <row r="25" spans="2:6" hidden="1">
      <c r="B25" s="1"/>
      <c r="C25" s="1"/>
      <c r="D25" s="1" t="str">
        <f>IF(INDEX(Database!$P$7:$P$71,MATCH($B$3,Database!$B$7:$B$71,0))="Yes",CHAR(149)&amp;" "&amp;Database!$P$5,"")</f>
        <v>• Civic Space</v>
      </c>
      <c r="E25" s="1" t="str">
        <f>IF(INDEX(Database!$AA$7:$AA$71,MATCH($B$3,Database!$B$7:$B$71,0))="Yes",CHAR(149)&amp;" "&amp;Database!$AA$5,"")</f>
        <v>• Shading and Outdoor Thermal Comfort</v>
      </c>
      <c r="F25" s="1" t="str">
        <f>IF(INDEX(Database!$AX$7:$AX$71,MATCH($B$3,Database!$B$7:$B$71,0))=1,CHAR(149)&amp;" "&amp;Database!$AX$5,"")</f>
        <v/>
      </c>
    </row>
    <row r="26" spans="2:6" hidden="1">
      <c r="B26" s="1"/>
      <c r="C26" s="1"/>
      <c r="D26" s="1" t="str">
        <f>IF(INDEX(Database!$Q$7:$Q$71,MATCH($B$3,Database!$B$7:$B$71,0))="Yes",CHAR(149)&amp;" "&amp;Database!$Q$5,"")</f>
        <v>• Publicly Accessible Private Land</v>
      </c>
      <c r="E26" s="1" t="str">
        <f>IF(INDEX(Database!$AB$7:$AB$71,MATCH($B$3,Database!$B$7:$B$71,0))="Yes",CHAR(149)&amp;" "&amp;Database!$AB$5,"")</f>
        <v/>
      </c>
      <c r="F26" s="1" t="str">
        <f>IF(INDEX(Database!$AY$7:$AY$71,MATCH($B$3,Database!$B$7:$B$71,0))=1,CHAR(149)&amp;" "&amp;Database!$AY$5,"")</f>
        <v>• Heating/cooling load reduction</v>
      </c>
    </row>
    <row r="27" spans="2:6" hidden="1">
      <c r="B27" s="1"/>
      <c r="C27" s="1"/>
      <c r="D27" s="1" t="str">
        <f>IF(INDEX(Database!$R$7:$R$71,MATCH($B$3,Database!$B$7:$B$71,0))="Yes",CHAR(149)&amp;" "&amp;Database!$R$5,"")</f>
        <v>• Open Spaces</v>
      </c>
      <c r="E27" s="1" t="str">
        <f>IF(INDEX(Database!$AC$7:$AC$71,MATCH($B$3,Database!$B$7:$B$71,0))="Yes",CHAR(149)&amp;" "&amp;Database!$AC$5,"")</f>
        <v/>
      </c>
      <c r="F27" s="1" t="str">
        <f>IF(INDEX(Database!$AZ$7:$AZ$71,MATCH($B$3,Database!$B$7:$B$71,0))=1,CHAR(149)&amp;" "&amp;Database!$AZ$5,"")</f>
        <v/>
      </c>
    </row>
    <row r="28" spans="2:6" hidden="1">
      <c r="B28" s="1"/>
      <c r="C28" s="1"/>
      <c r="D28" s="1"/>
      <c r="E28" s="1" t="str">
        <f>IF(INDEX(Database!$AD$7:$AD$71,MATCH($B$3,Database!$B$7:$B$71,0))="Yes",CHAR(149)&amp;" "&amp;Database!$AD$5,"")</f>
        <v>• SuDS</v>
      </c>
      <c r="F28" s="1" t="str">
        <f>IF(INDEX(Database!$BA$7:$BA$71,MATCH($B$3,Database!$B$7:$B$71,0))=1,CHAR(149)&amp;" "&amp;Database!$BA$5,"")</f>
        <v/>
      </c>
    </row>
    <row r="29" spans="2:6" hidden="1">
      <c r="B29" s="1"/>
      <c r="C29" s="1"/>
      <c r="D29" s="1"/>
      <c r="E29" s="1" t="str">
        <f>IF(INDEX(Database!$AE$7:$AE$71,MATCH($B$3,Database!$B$7:$B$71,0))="Yes",CHAR(149)&amp;" "&amp;Database!$AE$5,"")</f>
        <v>• Habitat</v>
      </c>
      <c r="F29" s="1" t="str">
        <f>IF(INDEX(Database!$BB$7:$BB$71,MATCH($B$3,Database!$B$7:$B$71,0))=1,CHAR(149)&amp;" "&amp;Database!$BB$5,"")</f>
        <v>• Indoor thermal comfort</v>
      </c>
    </row>
    <row r="30" spans="2:6" hidden="1">
      <c r="B30" s="1"/>
      <c r="C30" s="1"/>
      <c r="D30" s="1"/>
      <c r="E30" s="1" t="str">
        <f>IF(INDEX(Database!$AF$7:$AF$71,MATCH($B$3,Database!$B$7:$B$71,0))="Yes",CHAR(149)&amp;" "&amp;Database!$AF$5,"")</f>
        <v/>
      </c>
      <c r="F30" s="1" t="str">
        <f>IF(INDEX(Database!$BC$7:$BC$71,MATCH($B$3,Database!$B$7:$B$71,0))=1,CHAR(149)&amp;" "&amp;Database!$BC$5,"")</f>
        <v>• Streetscape improvement</v>
      </c>
    </row>
    <row r="31" spans="2:6" hidden="1">
      <c r="B31" s="1"/>
      <c r="C31" s="1"/>
      <c r="D31" s="1"/>
      <c r="E31" s="1" t="str">
        <f>IF(INDEX(Database!$AG$7:$AG$71,MATCH($B$3,Database!$B$7:$B$71,0))="Yes",CHAR(149)&amp;" "&amp;Database!$AG$5,"")</f>
        <v/>
      </c>
      <c r="F31" s="1" t="str">
        <f>IF(INDEX(Database!$BD$7:$BD$71,MATCH($B$3,Database!$B$7:$B$71,0))=1,CHAR(149)&amp;" "&amp;Database!$BD$5,"")</f>
        <v>• Health and wellbeing</v>
      </c>
    </row>
    <row r="32" spans="2:6" hidden="1">
      <c r="B32" s="1"/>
      <c r="C32" s="1"/>
      <c r="D32" s="1"/>
      <c r="E32" s="1"/>
      <c r="F32" s="1" t="str">
        <f>IF(INDEX(Database!$BE$7:$BE$71,MATCH($B$3,Database!$B$7:$B$71,0))=1,CHAR(149)&amp;" "&amp;Database!$BE$5,"")</f>
        <v>• Noise reduction</v>
      </c>
    </row>
    <row r="33" spans="1:6" hidden="1">
      <c r="A33" t="s">
        <v>356</v>
      </c>
      <c r="B33" s="1"/>
      <c r="C33" s="1"/>
      <c r="D33" s="1"/>
      <c r="E33" s="1"/>
      <c r="F33" s="1" t="str">
        <f>IF(INDEX(Database!$BF$7:$BF$71,MATCH($B$3,Database!$B$7:$B$71,0))=1,CHAR(149)&amp;" "&amp;Database!$BF$5,"")</f>
        <v/>
      </c>
    </row>
  </sheetData>
  <mergeCells count="6">
    <mergeCell ref="B9:B10"/>
    <mergeCell ref="C9:C10"/>
    <mergeCell ref="B5:B8"/>
    <mergeCell ref="C5:C8"/>
    <mergeCell ref="A1:C1"/>
    <mergeCell ref="C3:E3"/>
  </mergeCells>
  <hyperlinks>
    <hyperlink ref="A1" location="'Criteria Selection'!A1" display="&lt; BACK TO CRITERIA SELECTION" xr:uid="{00000000-0004-0000-0300-000000000000}"/>
  </hyperlinks>
  <pageMargins left="0.7" right="0.7" top="0.75" bottom="0.75" header="0.3" footer="0.3"/>
  <pageSetup paperSize="9" orientation="portrait" r:id="rId1"/>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B5887F-F433-496B-9F99-C678D2B9EFCB}">
  <sheetPr codeName="Sheet43"/>
  <dimension ref="A1:G33"/>
  <sheetViews>
    <sheetView topLeftCell="D1" zoomScale="80" zoomScaleNormal="80" workbookViewId="0">
      <selection activeCell="E10" sqref="E10:G10"/>
    </sheetView>
  </sheetViews>
  <sheetFormatPr defaultRowHeight="16.5"/>
  <cols>
    <col min="1" max="1" width="2.5" customWidth="1"/>
    <col min="2" max="2" width="12.625" customWidth="1"/>
    <col min="3" max="3" width="124.375" customWidth="1"/>
    <col min="4" max="4" width="13.375" customWidth="1"/>
    <col min="5" max="5" width="41.5" customWidth="1"/>
    <col min="6" max="6" width="11.5" customWidth="1"/>
    <col min="7" max="7" width="48.875" customWidth="1"/>
  </cols>
  <sheetData>
    <row r="1" spans="1:7" s="59" customFormat="1" ht="23.25" customHeight="1">
      <c r="A1" s="160" t="s">
        <v>338</v>
      </c>
      <c r="B1" s="160"/>
      <c r="C1" s="160"/>
    </row>
    <row r="2" spans="1:7" ht="8.25" customHeight="1"/>
    <row r="3" spans="1:7" ht="24.75" customHeight="1">
      <c r="B3" s="87" t="s">
        <v>226</v>
      </c>
      <c r="C3" s="161" t="str">
        <f>VLOOKUP(B3,Database!B7:C71,2,FALSE)</f>
        <v>Ponds</v>
      </c>
      <c r="D3" s="161"/>
      <c r="E3" s="161"/>
      <c r="F3" s="88"/>
      <c r="G3" s="88"/>
    </row>
    <row r="4" spans="1:7" ht="113.25" customHeight="1">
      <c r="B4" s="66" t="s">
        <v>339</v>
      </c>
      <c r="C4" s="65" t="s">
        <v>565</v>
      </c>
      <c r="D4" s="112" t="s">
        <v>378</v>
      </c>
      <c r="E4" s="119" t="s">
        <v>566</v>
      </c>
      <c r="F4" s="95"/>
      <c r="G4" s="96"/>
    </row>
    <row r="5" spans="1:7" ht="80.25" customHeight="1">
      <c r="B5" s="162" t="s">
        <v>343</v>
      </c>
      <c r="C5" s="163" t="s">
        <v>567</v>
      </c>
      <c r="D5" s="108"/>
      <c r="E5" s="118"/>
      <c r="F5" s="97"/>
      <c r="G5" s="98"/>
    </row>
    <row r="6" spans="1:7" ht="78.75" customHeight="1">
      <c r="B6" s="162"/>
      <c r="C6" s="164"/>
      <c r="D6" s="66" t="s">
        <v>345</v>
      </c>
      <c r="E6" s="67" t="str">
        <f>B18&amp;" "&amp;B19&amp;CHAR(10)&amp;B20&amp;" "&amp;B21&amp;CHAR(10)&amp;B22&amp;" "&amp;B23</f>
        <v xml:space="preserve"> 
 • Biodiversity
 </v>
      </c>
      <c r="F6" s="112" t="s">
        <v>381</v>
      </c>
      <c r="G6" s="147" t="str">
        <f>F18&amp;" "&amp;F19&amp;" "&amp;F20&amp;CHAR(10)&amp;F21&amp;" "&amp;F22&amp;" "&amp;F23&amp;CHAR(10)&amp;F24&amp;" "&amp;F25&amp;" "&amp;F26&amp;CHAR(10)&amp;F27&amp;" "&amp;F28&amp;" "&amp;F29&amp;CHAR(10)&amp;F30&amp;" "&amp;F31&amp;" "&amp;F32&amp;" "&amp;F33</f>
        <v xml:space="preserve"> • Surface water management • Rainwater storage
 • Enhancing biodiversity • Urban heat island
   • Amenity space</v>
      </c>
    </row>
    <row r="7" spans="1:7" ht="48.75" customHeight="1">
      <c r="B7" s="162"/>
      <c r="C7" s="164"/>
      <c r="D7" s="66" t="s">
        <v>347</v>
      </c>
      <c r="E7" s="67" t="str">
        <f>C18&amp;CHAR(10)&amp;C19&amp;CHAR(10)&amp;C20</f>
        <v xml:space="preserve">
• Open Spaces</v>
      </c>
      <c r="F7" s="108"/>
      <c r="G7" s="114"/>
    </row>
    <row r="8" spans="1:7" ht="73.5" customHeight="1">
      <c r="B8" s="162"/>
      <c r="C8" s="164"/>
      <c r="D8" s="66" t="s">
        <v>348</v>
      </c>
      <c r="E8" s="67" t="str">
        <f>D18&amp;"  "&amp;D19&amp;CHAR(10)&amp;D20&amp;" "&amp;D21&amp;CHAR(10)&amp;D22&amp;"  "&amp;D23&amp;CHAR(10)&amp;D24&amp;"  "&amp;D25&amp;CHAR(10)&amp;D26&amp;"  "&amp;D27</f>
        <v xml:space="preserve">  
 • City Gardens
  • Open Spaces</v>
      </c>
      <c r="F8" s="66" t="s">
        <v>349</v>
      </c>
      <c r="G8" s="65" t="str">
        <f>E18&amp;" "&amp;E19&amp;" "&amp;E20&amp;CHAR(10)&amp;E21&amp;" "&amp;E22&amp;" "&amp;E23&amp;CHAR(10)&amp;E24&amp;" "&amp;E25&amp;" "&amp;E26&amp;CHAR(10)&amp;E27&amp;" "&amp;E28&amp;" "&amp;E29&amp;CHAR(10)&amp;E30&amp;" "&amp;E31</f>
        <v xml:space="preserve">  
• Soft Landscaping • Shading and Outdoor Thermal Comfort 
 • SuDS • Habitat
 </v>
      </c>
    </row>
    <row r="9" spans="1:7" ht="117.75" customHeight="1">
      <c r="B9" s="162" t="s">
        <v>350</v>
      </c>
      <c r="C9" s="165" t="s">
        <v>568</v>
      </c>
      <c r="D9" s="66" t="s">
        <v>352</v>
      </c>
      <c r="E9" s="144" t="s">
        <v>569</v>
      </c>
      <c r="F9" s="146"/>
      <c r="G9" s="133"/>
    </row>
    <row r="10" spans="1:7" ht="129" customHeight="1">
      <c r="B10" s="162"/>
      <c r="C10" s="166"/>
      <c r="D10" s="66" t="s">
        <v>354</v>
      </c>
      <c r="E10" s="139" t="s">
        <v>570</v>
      </c>
      <c r="F10" s="145"/>
      <c r="G10" s="140"/>
    </row>
    <row r="11" spans="1:7" ht="15" customHeight="1"/>
    <row r="17" spans="2:6" ht="14.25" hidden="1" customHeight="1">
      <c r="B17" s="62" t="s">
        <v>44</v>
      </c>
      <c r="C17" s="62" t="s">
        <v>39</v>
      </c>
      <c r="D17" s="62" t="s">
        <v>40</v>
      </c>
      <c r="E17" s="62" t="s">
        <v>41</v>
      </c>
      <c r="F17" s="62" t="s">
        <v>45</v>
      </c>
    </row>
    <row r="18" spans="2:6" ht="14.25" hidden="1" customHeight="1">
      <c r="B18" s="1" t="str">
        <f>IF(INDEX(Database!$AK$7:$AK$71,MATCH($B$3,Database!$B$7:$B$71,0))="Yes",CHAR(149)&amp;" "&amp;Database!$AK$5,"")</f>
        <v/>
      </c>
      <c r="C18" s="1" t="str">
        <f>IF(INDEX(Database!$E$7:$E$71,MATCH($B$3,Database!$B$7:$B$71,0))="Yes",CHAR(149)&amp;" "&amp;Database!$E$5,"")</f>
        <v/>
      </c>
      <c r="D18" s="1" t="str">
        <f>IF(INDEX(Database!$I$7:$I$71,MATCH($B$3,Database!$B$7:$B$71,0))="Yes",CHAR(149)&amp;" "&amp;Database!$I$5,"")</f>
        <v/>
      </c>
      <c r="E18" s="1" t="str">
        <f>IF(INDEX(Database!$T$7:$T$71,MATCH($B$3,Database!$B$7:$B$71,0))="Yes",CHAR(149)&amp;" "&amp;Database!$T$5,"")</f>
        <v/>
      </c>
      <c r="F18" s="1" t="str">
        <f>IF(INDEX(Database!$AQ$7:$AQ$71,MATCH($B$3,Database!$B$7:$B$71,0))=1,CHAR(149)&amp;" "&amp;Database!$AQ$5,"")</f>
        <v/>
      </c>
    </row>
    <row r="19" spans="2:6" ht="14.25" hidden="1" customHeight="1">
      <c r="B19" s="1" t="str">
        <f>IF(INDEX(Database!$AL$7:$AL$71,MATCH($B$3,Database!$B$7:$B$71,0))="Yes",CHAR(149)&amp;" "&amp;Database!$AL$5,"")</f>
        <v/>
      </c>
      <c r="C19" s="1" t="str">
        <f>IF(INDEX(Database!$F$7:$F$71,MATCH($B$3,Database!$B$7:$B$71,0))="Yes",CHAR(149)&amp;" "&amp;Database!$F$5,"")</f>
        <v/>
      </c>
      <c r="D19" s="1" t="str">
        <f>IF(INDEX(Database!$J$7:$J$71,MATCH($B$3,Database!$B$7:$B$71,0))="Yes",CHAR(149)&amp;" "&amp;Database!$J$5,"")</f>
        <v/>
      </c>
      <c r="E19" s="1" t="str">
        <f>IF(INDEX(Database!$U$7:$U$71,MATCH($B$3,Database!$B$7:$B$71,0))="Yes",CHAR(149)&amp;" "&amp;Database!$U$5,"")</f>
        <v/>
      </c>
      <c r="F19" s="1" t="str">
        <f>IF(INDEX(Database!$AR$7:$AR$71,MATCH($B$3,Database!$B$7:$B$71,0))=1,CHAR(149)&amp;" "&amp;Database!$AR$5,"")</f>
        <v>• Surface water management</v>
      </c>
    </row>
    <row r="20" spans="2:6" ht="14.25" hidden="1" customHeight="1">
      <c r="B20" s="1" t="str">
        <f>IF(INDEX(Database!$AM$7:$AM$71,MATCH($B$3,Database!$B$7:$B$71,0))="Yes",CHAR(149)&amp;" "&amp;Database!$AM$5,"")</f>
        <v/>
      </c>
      <c r="C20" s="1" t="str">
        <f>IF(INDEX(Database!$G$7:$G$71,MATCH($B$3,Database!$B$7:$B$71,0))="Yes",CHAR(149)&amp;" "&amp;Database!$G$5,"")</f>
        <v>• Open Spaces</v>
      </c>
      <c r="D20" s="1" t="str">
        <f>IF(INDEX(Database!$K$7:$K$71,MATCH($B$3,Database!$B$7:$B$71,0))="Yes",CHAR(149)&amp;" "&amp;Database!$K$5,"")</f>
        <v/>
      </c>
      <c r="E20" s="1" t="str">
        <f>IF(INDEX(Database!$V$7:$V$71,MATCH($B$3,Database!$B$7:$B$71,0))="Yes",CHAR(149)&amp;" "&amp;Database!$V$5,"")</f>
        <v/>
      </c>
      <c r="F20" s="1" t="str">
        <f>IF(INDEX(Database!$AS$7:$AS$71,MATCH($B$3,Database!$B$7:$B$71,0))=1,CHAR(149)&amp;" "&amp;Database!$AS$5,"")</f>
        <v>• Rainwater storage</v>
      </c>
    </row>
    <row r="21" spans="2:6" ht="14.25" hidden="1" customHeight="1">
      <c r="B21" s="1" t="str">
        <f>IF(INDEX(Database!$AN$7:$AN$71,MATCH($B$3,Database!$B$7:$B$71,0))="Yes",CHAR(149)&amp;" "&amp;Database!$AN$5,"")</f>
        <v>• Biodiversity</v>
      </c>
      <c r="C21" s="1"/>
      <c r="D21" s="1" t="str">
        <f>IF(INDEX(Database!$L$7:$L$71,MATCH($B$3,Database!$B$7:$B$71,0))="Yes",CHAR(149)&amp;" "&amp;Database!$L$5,"")</f>
        <v>• City Gardens</v>
      </c>
      <c r="E21" s="1" t="str">
        <f>IF(INDEX(Database!$W$7:$W$71,MATCH($B$3,Database!$B$7:$B$71,0))="Yes",CHAR(149)&amp;" "&amp;Database!$W$5,"")</f>
        <v/>
      </c>
      <c r="F21" s="1" t="str">
        <f>IF(INDEX(Database!$AT$7:$AT$71,MATCH($B$3,Database!$B$7:$B$71,0))=1,CHAR(149)&amp;" "&amp;Database!$AT$5,"")</f>
        <v/>
      </c>
    </row>
    <row r="22" spans="2:6" ht="14.25" hidden="1" customHeight="1">
      <c r="B22" s="1" t="str">
        <f>IF(INDEX(Database!$AO$7:$AO$71,MATCH($B$3,Database!$B$7:$B$71,0))="Yes",CHAR(149)&amp;" "&amp;Database!$AO$5,"")</f>
        <v/>
      </c>
      <c r="C22" s="1"/>
      <c r="D22" s="1" t="str">
        <f>IF(INDEX(Database!$M$7:$M$71,MATCH($B$3,Database!$B$7:$B$71,0))="Yes",CHAR(149)&amp;" "&amp;Database!$M$5,"")</f>
        <v/>
      </c>
      <c r="E22" s="1" t="str">
        <f>IF(INDEX(Database!$X$7:$X$71,MATCH($B$3,Database!$B$7:$B$71,0))="Yes",CHAR(149)&amp;" "&amp;Database!$X$5,"")</f>
        <v/>
      </c>
      <c r="F22" s="1" t="str">
        <f>IF(INDEX(Database!$AU$7:$AU$71,MATCH($B$3,Database!$B$7:$B$71,0))=1,CHAR(149)&amp;" "&amp;Database!$AU$5,"")</f>
        <v>• Enhancing biodiversity</v>
      </c>
    </row>
    <row r="23" spans="2:6" ht="14.25" hidden="1" customHeight="1">
      <c r="B23" s="1" t="str">
        <f>IF(INDEX(Database!$AP$7:$AP$71,MATCH($B$3,Database!$B$7:$B$71,0))="Yes",CHAR(149)&amp;" "&amp;Database!$AP$5,"")</f>
        <v/>
      </c>
      <c r="C23" s="1"/>
      <c r="D23" s="1" t="str">
        <f>IF(INDEX(Database!$N$7:$N$71,MATCH($B$3,Database!$B$7:$B$71,0))="Yes",CHAR(149)&amp;" "&amp;Database!$N$5,"")</f>
        <v/>
      </c>
      <c r="E23" s="1" t="str">
        <f>IF(INDEX(Database!$Y$7:$Y$71,MATCH($B$3,Database!$B$7:$B$71,0))="Yes",CHAR(149)&amp;" "&amp;Database!$Y$5,"")</f>
        <v/>
      </c>
      <c r="F23" s="1" t="str">
        <f>IF(INDEX(Database!$AV$7:$AV$71,MATCH($B$3,Database!$B$7:$B$71,0))=1,CHAR(149)&amp;" "&amp;Database!$AV$5,"")</f>
        <v>• Urban heat island</v>
      </c>
    </row>
    <row r="24" spans="2:6" ht="14.25" hidden="1" customHeight="1">
      <c r="B24" s="1"/>
      <c r="C24" s="1"/>
      <c r="D24" s="1" t="str">
        <f>IF(INDEX(Database!$O$7:$O$71,MATCH($B$3,Database!$B$7:$B$71,0))="Yes",CHAR(149)&amp;" "&amp;Database!$O$5,"")</f>
        <v/>
      </c>
      <c r="E24" s="1" t="str">
        <f>IF(INDEX(Database!$Z$7:$Z$71,MATCH($B$3,Database!$B$7:$B$71,0))="Yes",CHAR(149)&amp;" "&amp;Database!$Z$5,"")</f>
        <v>• Soft Landscaping</v>
      </c>
      <c r="F24" s="1" t="str">
        <f>IF(INDEX(Database!$AW$7:$AW$71,MATCH($B$3,Database!$B$7:$B$71,0))=1,CHAR(149)&amp;" "&amp;Database!$AW$5,"")</f>
        <v/>
      </c>
    </row>
    <row r="25" spans="2:6" ht="14.25" hidden="1" customHeight="1">
      <c r="B25" s="1"/>
      <c r="C25" s="1"/>
      <c r="D25" s="1" t="str">
        <f>IF(INDEX(Database!$P$7:$P$71,MATCH($B$3,Database!$B$7:$B$71,0))="Yes",CHAR(149)&amp;" "&amp;Database!$P$5,"")</f>
        <v/>
      </c>
      <c r="E25" s="1" t="str">
        <f>IF(INDEX(Database!$AA$7:$AA$71,MATCH($B$3,Database!$B$7:$B$71,0))="Yes",CHAR(149)&amp;" "&amp;Database!$AA$5,"")</f>
        <v>• Shading and Outdoor Thermal Comfort</v>
      </c>
      <c r="F25" s="1" t="str">
        <f>IF(INDEX(Database!$AX$7:$AX$71,MATCH($B$3,Database!$B$7:$B$71,0))=1,CHAR(149)&amp;" "&amp;Database!$AX$5,"")</f>
        <v/>
      </c>
    </row>
    <row r="26" spans="2:6" hidden="1">
      <c r="B26" s="1"/>
      <c r="C26" s="1"/>
      <c r="D26" s="1" t="str">
        <f>IF(INDEX(Database!$Q$7:$Q$71,MATCH($B$3,Database!$B$7:$B$71,0))="Yes",CHAR(149)&amp;" "&amp;Database!$Q$5,"")</f>
        <v/>
      </c>
      <c r="E26" s="1" t="str">
        <f>IF(INDEX(Database!$AB$7:$AB$71,MATCH($B$3,Database!$B$7:$B$71,0))="Yes",CHAR(149)&amp;" "&amp;Database!$AB$5,"")</f>
        <v/>
      </c>
      <c r="F26" s="1" t="str">
        <f>IF(INDEX(Database!$AY$7:$AY$71,MATCH($B$3,Database!$B$7:$B$71,0))=1,CHAR(149)&amp;" "&amp;Database!$AY$5,"")</f>
        <v/>
      </c>
    </row>
    <row r="27" spans="2:6" hidden="1">
      <c r="B27" s="1"/>
      <c r="C27" s="1"/>
      <c r="D27" s="1" t="str">
        <f>IF(INDEX(Database!$R$7:$R$71,MATCH($B$3,Database!$B$7:$B$71,0))="Yes",CHAR(149)&amp;" "&amp;Database!$R$5,"")</f>
        <v>• Open Spaces</v>
      </c>
      <c r="E27" s="1" t="str">
        <f>IF(INDEX(Database!$AC$7:$AC$71,MATCH($B$3,Database!$B$7:$B$71,0))="Yes",CHAR(149)&amp;" "&amp;Database!$AC$5,"")</f>
        <v/>
      </c>
      <c r="F27" s="1" t="str">
        <f>IF(INDEX(Database!$AZ$7:$AZ$71,MATCH($B$3,Database!$B$7:$B$71,0))=1,CHAR(149)&amp;" "&amp;Database!$AZ$5,"")</f>
        <v/>
      </c>
    </row>
    <row r="28" spans="2:6" hidden="1">
      <c r="B28" s="1"/>
      <c r="C28" s="1"/>
      <c r="D28" s="1"/>
      <c r="E28" s="1" t="str">
        <f>IF(INDEX(Database!$AD$7:$AD$71,MATCH($B$3,Database!$B$7:$B$71,0))="Yes",CHAR(149)&amp;" "&amp;Database!$AD$5,"")</f>
        <v>• SuDS</v>
      </c>
      <c r="F28" s="1" t="str">
        <f>IF(INDEX(Database!$BA$7:$BA$71,MATCH($B$3,Database!$B$7:$B$71,0))=1,CHAR(149)&amp;" "&amp;Database!$BA$5,"")</f>
        <v/>
      </c>
    </row>
    <row r="29" spans="2:6" hidden="1">
      <c r="B29" s="1"/>
      <c r="C29" s="1"/>
      <c r="D29" s="1"/>
      <c r="E29" s="1" t="str">
        <f>IF(INDEX(Database!$AE$7:$AE$71,MATCH($B$3,Database!$B$7:$B$71,0))="Yes",CHAR(149)&amp;" "&amp;Database!$AE$5,"")</f>
        <v>• Habitat</v>
      </c>
      <c r="F29" s="1" t="str">
        <f>IF(INDEX(Database!$BB$7:$BB$71,MATCH($B$3,Database!$B$7:$B$71,0))=1,CHAR(149)&amp;" "&amp;Database!$BB$5,"")</f>
        <v/>
      </c>
    </row>
    <row r="30" spans="2:6" hidden="1">
      <c r="B30" s="1"/>
      <c r="C30" s="1"/>
      <c r="D30" s="1"/>
      <c r="E30" s="1" t="str">
        <f>IF(INDEX(Database!$AF$7:$AF$71,MATCH($B$3,Database!$B$7:$B$71,0))="Yes",CHAR(149)&amp;" "&amp;Database!$AF$5,"")</f>
        <v/>
      </c>
      <c r="F30" s="1" t="str">
        <f>IF(INDEX(Database!$BC$7:$BC$71,MATCH($B$3,Database!$B$7:$B$71,0))=1,CHAR(149)&amp;" "&amp;Database!$BC$5,"")</f>
        <v/>
      </c>
    </row>
    <row r="31" spans="2:6" hidden="1">
      <c r="B31" s="1"/>
      <c r="C31" s="1"/>
      <c r="D31" s="1"/>
      <c r="E31" s="1" t="str">
        <f>IF(INDEX(Database!$AG$7:$AG$71,MATCH($B$3,Database!$B$7:$B$71,0))="Yes",CHAR(149)&amp;" "&amp;Database!$AG$5,"")</f>
        <v/>
      </c>
      <c r="F31" s="1" t="str">
        <f>IF(INDEX(Database!$BD$7:$BD$71,MATCH($B$3,Database!$B$7:$B$71,0))=1,CHAR(149)&amp;" "&amp;Database!$BD$5,"")</f>
        <v/>
      </c>
    </row>
    <row r="32" spans="2:6" hidden="1">
      <c r="B32" s="1"/>
      <c r="C32" s="1"/>
      <c r="D32" s="1"/>
      <c r="E32" s="1"/>
      <c r="F32" s="1" t="str">
        <f>IF(INDEX(Database!$BE$7:$BE$71,MATCH($B$3,Database!$B$7:$B$71,0))=1,CHAR(149)&amp;" "&amp;Database!$BE$5,"")</f>
        <v/>
      </c>
    </row>
    <row r="33" spans="2:6" hidden="1">
      <c r="B33" s="1"/>
      <c r="C33" s="1"/>
      <c r="D33" s="1"/>
      <c r="E33" s="1"/>
      <c r="F33" s="1" t="str">
        <f>IF(INDEX(Database!$BF$7:$BF$71,MATCH($B$3,Database!$B$7:$B$71,0))=1,CHAR(149)&amp;" "&amp;Database!$BF$5,"")</f>
        <v>• Amenity space</v>
      </c>
    </row>
  </sheetData>
  <mergeCells count="6">
    <mergeCell ref="B9:B10"/>
    <mergeCell ref="C9:C10"/>
    <mergeCell ref="A1:C1"/>
    <mergeCell ref="C3:E3"/>
    <mergeCell ref="B5:B8"/>
    <mergeCell ref="C5:C8"/>
  </mergeCells>
  <hyperlinks>
    <hyperlink ref="A1" location="'Criteria Selection'!A1" display="&lt; BACK TO CRITERIA SELECTION" xr:uid="{31677C03-A288-41E9-B64A-04A1786E7374}"/>
  </hyperlinks>
  <pageMargins left="0.7" right="0.7" top="0.75" bottom="0.75" header="0.3" footer="0.3"/>
  <pageSetup paperSize="9" orientation="portrait" r:id="rId1"/>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895162-B721-4466-A269-5D9479096E87}">
  <sheetPr codeName="Sheet44"/>
  <dimension ref="A1:G33"/>
  <sheetViews>
    <sheetView zoomScale="80" zoomScaleNormal="80" workbookViewId="0">
      <selection activeCell="E10" sqref="E10:G10"/>
    </sheetView>
  </sheetViews>
  <sheetFormatPr defaultRowHeight="16.5"/>
  <cols>
    <col min="1" max="1" width="2.5" customWidth="1"/>
    <col min="2" max="2" width="12.625" customWidth="1"/>
    <col min="3" max="3" width="124.375" customWidth="1"/>
    <col min="4" max="4" width="13.375" customWidth="1"/>
    <col min="5" max="5" width="41.5" customWidth="1"/>
    <col min="6" max="6" width="11.5" customWidth="1"/>
    <col min="7" max="7" width="48.875" customWidth="1"/>
  </cols>
  <sheetData>
    <row r="1" spans="1:7" s="59" customFormat="1" ht="23.25" customHeight="1">
      <c r="A1" s="160" t="s">
        <v>338</v>
      </c>
      <c r="B1" s="160"/>
      <c r="C1" s="160"/>
    </row>
    <row r="2" spans="1:7" ht="8.25" customHeight="1"/>
    <row r="3" spans="1:7" ht="24.75" customHeight="1">
      <c r="B3" s="87" t="s">
        <v>229</v>
      </c>
      <c r="C3" s="161" t="str">
        <f>VLOOKUP(B3,Database!B7:C71,2,FALSE)</f>
        <v>Solutions for stagnant water</v>
      </c>
      <c r="D3" s="161"/>
      <c r="E3" s="161"/>
      <c r="F3" s="88"/>
      <c r="G3" s="88"/>
    </row>
    <row r="4" spans="1:7" ht="113.25" customHeight="1">
      <c r="B4" s="66" t="s">
        <v>339</v>
      </c>
      <c r="C4" s="65" t="s">
        <v>571</v>
      </c>
      <c r="D4" s="112" t="s">
        <v>378</v>
      </c>
      <c r="E4" s="119" t="s">
        <v>572</v>
      </c>
      <c r="F4" s="95"/>
      <c r="G4" s="96"/>
    </row>
    <row r="5" spans="1:7" ht="80.25" customHeight="1">
      <c r="B5" s="162" t="s">
        <v>343</v>
      </c>
      <c r="C5" s="163" t="s">
        <v>573</v>
      </c>
      <c r="D5" s="108"/>
      <c r="E5" s="118"/>
      <c r="F5" s="97"/>
      <c r="G5" s="98"/>
    </row>
    <row r="6" spans="1:7" ht="68.25" customHeight="1">
      <c r="B6" s="162"/>
      <c r="C6" s="164"/>
      <c r="D6" s="66" t="s">
        <v>345</v>
      </c>
      <c r="E6" s="67" t="str">
        <f>B18&amp;" "&amp;B19&amp;CHAR(10)&amp;B20&amp;" "&amp;B21&amp;CHAR(10)&amp;B22&amp;" "&amp;B23</f>
        <v xml:space="preserve"> 
• Pests and Diseases </v>
      </c>
      <c r="F6" s="112" t="s">
        <v>381</v>
      </c>
      <c r="G6" s="113" t="str">
        <f>F18&amp;" "&amp;F19&amp;" "&amp;F20&amp;CHAR(10)&amp;F21&amp;" "&amp;F22&amp;" "&amp;F23&amp;CHAR(10)&amp;F24&amp;" "&amp;F25&amp;" "&amp;F26&amp;CHAR(10)&amp;F27&amp;" "&amp;F28&amp;" "&amp;F29&amp;CHAR(10)&amp;F30&amp;" "&amp;F31&amp;" "&amp;F32&amp;" "&amp;F33</f>
        <v xml:space="preserve">  
• Streetscape improvement • Health and wellbeing  </v>
      </c>
    </row>
    <row r="7" spans="1:7" ht="48.75" customHeight="1">
      <c r="B7" s="162"/>
      <c r="C7" s="164"/>
      <c r="D7" s="66" t="s">
        <v>347</v>
      </c>
      <c r="E7" s="67" t="str">
        <f>C18&amp;CHAR(10)&amp;C19&amp;CHAR(10)&amp;C20</f>
        <v xml:space="preserve">
• City Public Realm
• Open Spaces</v>
      </c>
      <c r="F7" s="108"/>
      <c r="G7" s="136"/>
    </row>
    <row r="8" spans="1:7" ht="73.5" customHeight="1">
      <c r="B8" s="162"/>
      <c r="C8" s="164"/>
      <c r="D8" s="66" t="s">
        <v>348</v>
      </c>
      <c r="E8" s="67" t="str">
        <f>D18&amp;"  "&amp;D19&amp;CHAR(10)&amp;D20&amp;" "&amp;D21&amp;CHAR(10)&amp;D22&amp;"  "&amp;D23&amp;CHAR(10)&amp;D24&amp;"  "&amp;D25&amp;CHAR(10)&amp;D26&amp;"  "&amp;D27</f>
        <v xml:space="preserve">  
 • City Gardens
• Churchyard  • TfL Street
• CoL Street  • Civic Space
• Publicly Accessible Private Land  • Open Spaces</v>
      </c>
      <c r="F8" s="66" t="s">
        <v>349</v>
      </c>
      <c r="G8" s="65" t="str">
        <f>E18&amp;" "&amp;E19&amp;" "&amp;E20&amp;CHAR(10)&amp;E21&amp;" "&amp;E22&amp;" "&amp;E23&amp;CHAR(10)&amp;E24&amp;" "&amp;E25&amp;" "&amp;E26&amp;CHAR(10)&amp;E27&amp;" "&amp;E28&amp;" "&amp;E29&amp;CHAR(10)&amp;E30&amp;" "&amp;E31</f>
        <v xml:space="preserve">  
  • Hard Landscaping
• Soft Landscaping  • Street Furniture
 </v>
      </c>
    </row>
    <row r="9" spans="1:7" ht="117.75" customHeight="1">
      <c r="B9" s="162" t="s">
        <v>350</v>
      </c>
      <c r="C9" s="165" t="s">
        <v>574</v>
      </c>
      <c r="D9" s="66" t="s">
        <v>352</v>
      </c>
      <c r="E9" s="122" t="s">
        <v>575</v>
      </c>
      <c r="F9" s="138"/>
      <c r="G9" s="137"/>
    </row>
    <row r="10" spans="1:7" ht="129" customHeight="1">
      <c r="B10" s="162"/>
      <c r="C10" s="166"/>
      <c r="D10" s="66" t="s">
        <v>354</v>
      </c>
      <c r="E10" s="139" t="s">
        <v>576</v>
      </c>
      <c r="F10" s="145"/>
      <c r="G10" s="140"/>
    </row>
    <row r="11" spans="1:7" ht="15" customHeight="1"/>
    <row r="17" spans="2:6" hidden="1">
      <c r="B17" s="62" t="s">
        <v>44</v>
      </c>
      <c r="C17" s="62" t="s">
        <v>39</v>
      </c>
      <c r="D17" s="62" t="s">
        <v>40</v>
      </c>
      <c r="E17" s="62" t="s">
        <v>41</v>
      </c>
      <c r="F17" s="62" t="s">
        <v>45</v>
      </c>
    </row>
    <row r="18" spans="2:6" hidden="1">
      <c r="B18" s="1" t="str">
        <f>IF(INDEX(Database!$AK$7:$AK$71,MATCH($B$3,Database!$B$7:$B$71,0))="Yes",CHAR(149)&amp;" "&amp;Database!$AK$5,"")</f>
        <v/>
      </c>
      <c r="C18" s="1" t="str">
        <f>IF(INDEX(Database!$E$7:$E$71,MATCH($B$3,Database!$B$7:$B$71,0))="Yes",CHAR(149)&amp;" "&amp;Database!$E$5,"")</f>
        <v/>
      </c>
      <c r="D18" s="1" t="str">
        <f>IF(INDEX(Database!$I$7:$I$71,MATCH($B$3,Database!$B$7:$B$71,0))="Yes",CHAR(149)&amp;" "&amp;Database!$I$5,"")</f>
        <v/>
      </c>
      <c r="E18" s="1" t="str">
        <f>IF(INDEX(Database!$T$7:$T$71,MATCH($B$3,Database!$B$7:$B$71,0))="Yes",CHAR(149)&amp;" "&amp;Database!$T$5,"")</f>
        <v/>
      </c>
      <c r="F18" s="1" t="str">
        <f>IF(INDEX(Database!$AQ$7:$AQ$71,MATCH($B$3,Database!$B$7:$B$71,0))=1,CHAR(149)&amp;" "&amp;Database!$AQ$5,"")</f>
        <v/>
      </c>
    </row>
    <row r="19" spans="2:6" hidden="1">
      <c r="B19" s="1" t="str">
        <f>IF(INDEX(Database!$AL$7:$AL$71,MATCH($B$3,Database!$B$7:$B$71,0))="Yes",CHAR(149)&amp;" "&amp;Database!$AL$5,"")</f>
        <v/>
      </c>
      <c r="C19" s="1" t="str">
        <f>IF(INDEX(Database!$F$7:$F$71,MATCH($B$3,Database!$B$7:$B$71,0))="Yes",CHAR(149)&amp;" "&amp;Database!$F$5,"")</f>
        <v>• City Public Realm</v>
      </c>
      <c r="D19" s="1" t="str">
        <f>IF(INDEX(Database!$J$7:$J$71,MATCH($B$3,Database!$B$7:$B$71,0))="Yes",CHAR(149)&amp;" "&amp;Database!$J$5,"")</f>
        <v/>
      </c>
      <c r="E19" s="1" t="str">
        <f>IF(INDEX(Database!$U$7:$U$71,MATCH($B$3,Database!$B$7:$B$71,0))="Yes",CHAR(149)&amp;" "&amp;Database!$U$5,"")</f>
        <v/>
      </c>
      <c r="F19" s="1" t="str">
        <f>IF(INDEX(Database!$AR$7:$AR$71,MATCH($B$3,Database!$B$7:$B$71,0))=1,CHAR(149)&amp;" "&amp;Database!$AR$5,"")</f>
        <v/>
      </c>
    </row>
    <row r="20" spans="2:6" hidden="1">
      <c r="B20" s="1" t="str">
        <f>IF(INDEX(Database!$AM$7:$AM$71,MATCH($B$3,Database!$B$7:$B$71,0))="Yes",CHAR(149)&amp;" "&amp;Database!$AM$5,"")</f>
        <v/>
      </c>
      <c r="C20" s="1" t="str">
        <f>IF(INDEX(Database!$G$7:$G$71,MATCH($B$3,Database!$B$7:$B$71,0))="Yes",CHAR(149)&amp;" "&amp;Database!$G$5,"")</f>
        <v>• Open Spaces</v>
      </c>
      <c r="D20" s="1" t="str">
        <f>IF(INDEX(Database!$K$7:$K$71,MATCH($B$3,Database!$B$7:$B$71,0))="Yes",CHAR(149)&amp;" "&amp;Database!$K$5,"")</f>
        <v/>
      </c>
      <c r="E20" s="1" t="str">
        <f>IF(INDEX(Database!$V$7:$V$71,MATCH($B$3,Database!$B$7:$B$71,0))="Yes",CHAR(149)&amp;" "&amp;Database!$V$5,"")</f>
        <v/>
      </c>
      <c r="F20" s="1" t="str">
        <f>IF(INDEX(Database!$AS$7:$AS$71,MATCH($B$3,Database!$B$7:$B$71,0))=1,CHAR(149)&amp;" "&amp;Database!$AS$5,"")</f>
        <v/>
      </c>
    </row>
    <row r="21" spans="2:6" hidden="1">
      <c r="B21" s="1" t="str">
        <f>IF(INDEX(Database!$AN$7:$AN$71,MATCH($B$3,Database!$B$7:$B$71,0))="Yes",CHAR(149)&amp;" "&amp;Database!$AN$5,"")</f>
        <v/>
      </c>
      <c r="C21" s="1"/>
      <c r="D21" s="1" t="str">
        <f>IF(INDEX(Database!$L$7:$L$71,MATCH($B$3,Database!$B$7:$B$71,0))="Yes",CHAR(149)&amp;" "&amp;Database!$L$5,"")</f>
        <v>• City Gardens</v>
      </c>
      <c r="E21" s="1" t="str">
        <f>IF(INDEX(Database!$W$7:$W$71,MATCH($B$3,Database!$B$7:$B$71,0))="Yes",CHAR(149)&amp;" "&amp;Database!$W$5,"")</f>
        <v/>
      </c>
      <c r="F21" s="1" t="str">
        <f>IF(INDEX(Database!$AT$7:$AT$71,MATCH($B$3,Database!$B$7:$B$71,0))=1,CHAR(149)&amp;" "&amp;Database!$AT$5,"")</f>
        <v/>
      </c>
    </row>
    <row r="22" spans="2:6" hidden="1">
      <c r="B22" s="1" t="str">
        <f>IF(INDEX(Database!$AO$7:$AO$71,MATCH($B$3,Database!$B$7:$B$71,0))="Yes",CHAR(149)&amp;" "&amp;Database!$AO$5,"")</f>
        <v>• Pests and Diseases</v>
      </c>
      <c r="C22" s="1"/>
      <c r="D22" s="1" t="str">
        <f>IF(INDEX(Database!$M$7:$M$71,MATCH($B$3,Database!$B$7:$B$71,0))="Yes",CHAR(149)&amp;" "&amp;Database!$M$5,"")</f>
        <v>• Churchyard</v>
      </c>
      <c r="E22" s="1" t="str">
        <f>IF(INDEX(Database!$X$7:$X$71,MATCH($B$3,Database!$B$7:$B$71,0))="Yes",CHAR(149)&amp;" "&amp;Database!$X$5,"")</f>
        <v/>
      </c>
      <c r="F22" s="1" t="str">
        <f>IF(INDEX(Database!$AU$7:$AU$71,MATCH($B$3,Database!$B$7:$B$71,0))=1,CHAR(149)&amp;" "&amp;Database!$AU$5,"")</f>
        <v/>
      </c>
    </row>
    <row r="23" spans="2:6" hidden="1">
      <c r="B23" s="1" t="str">
        <f>IF(INDEX(Database!$AP$7:$AP$71,MATCH($B$3,Database!$B$7:$B$71,0))="Yes",CHAR(149)&amp;" "&amp;Database!$AP$5,"")</f>
        <v/>
      </c>
      <c r="C23" s="1"/>
      <c r="D23" s="1" t="str">
        <f>IF(INDEX(Database!$N$7:$N$71,MATCH($B$3,Database!$B$7:$B$71,0))="Yes",CHAR(149)&amp;" "&amp;Database!$N$5,"")</f>
        <v>• TfL Street</v>
      </c>
      <c r="E23" s="1" t="str">
        <f>IF(INDEX(Database!$Y$7:$Y$71,MATCH($B$3,Database!$B$7:$B$71,0))="Yes",CHAR(149)&amp;" "&amp;Database!$Y$5,"")</f>
        <v>• Hard Landscaping</v>
      </c>
      <c r="F23" s="1" t="str">
        <f>IF(INDEX(Database!$AV$7:$AV$71,MATCH($B$3,Database!$B$7:$B$71,0))=1,CHAR(149)&amp;" "&amp;Database!$AV$5,"")</f>
        <v/>
      </c>
    </row>
    <row r="24" spans="2:6" hidden="1">
      <c r="B24" s="1"/>
      <c r="C24" s="1"/>
      <c r="D24" s="1" t="str">
        <f>IF(INDEX(Database!$O$7:$O$71,MATCH($B$3,Database!$B$7:$B$71,0))="Yes",CHAR(149)&amp;" "&amp;Database!$O$5,"")</f>
        <v>• CoL Street</v>
      </c>
      <c r="E24" s="1" t="str">
        <f>IF(INDEX(Database!$Z$7:$Z$71,MATCH($B$3,Database!$B$7:$B$71,0))="Yes",CHAR(149)&amp;" "&amp;Database!$Z$5,"")</f>
        <v>• Soft Landscaping</v>
      </c>
      <c r="F24" s="1" t="str">
        <f>IF(INDEX(Database!$AW$7:$AW$71,MATCH($B$3,Database!$B$7:$B$71,0))=1,CHAR(149)&amp;" "&amp;Database!$AW$5,"")</f>
        <v/>
      </c>
    </row>
    <row r="25" spans="2:6" hidden="1">
      <c r="B25" s="1"/>
      <c r="C25" s="1"/>
      <c r="D25" s="1" t="str">
        <f>IF(INDEX(Database!$P$7:$P$71,MATCH($B$3,Database!$B$7:$B$71,0))="Yes",CHAR(149)&amp;" "&amp;Database!$P$5,"")</f>
        <v>• Civic Space</v>
      </c>
      <c r="E25" s="1" t="str">
        <f>IF(INDEX(Database!$AA$7:$AA$71,MATCH($B$3,Database!$B$7:$B$71,0))="Yes",CHAR(149)&amp;" "&amp;Database!$AA$5,"")</f>
        <v/>
      </c>
      <c r="F25" s="1" t="str">
        <f>IF(INDEX(Database!$AX$7:$AX$71,MATCH($B$3,Database!$B$7:$B$71,0))=1,CHAR(149)&amp;" "&amp;Database!$AX$5,"")</f>
        <v/>
      </c>
    </row>
    <row r="26" spans="2:6" hidden="1">
      <c r="B26" s="1"/>
      <c r="C26" s="1"/>
      <c r="D26" s="1" t="str">
        <f>IF(INDEX(Database!$Q$7:$Q$71,MATCH($B$3,Database!$B$7:$B$71,0))="Yes",CHAR(149)&amp;" "&amp;Database!$Q$5,"")</f>
        <v>• Publicly Accessible Private Land</v>
      </c>
      <c r="E26" s="1" t="str">
        <f>IF(INDEX(Database!$AB$7:$AB$71,MATCH($B$3,Database!$B$7:$B$71,0))="Yes",CHAR(149)&amp;" "&amp;Database!$AB$5,"")</f>
        <v>• Street Furniture</v>
      </c>
      <c r="F26" s="1" t="str">
        <f>IF(INDEX(Database!$AY$7:$AY$71,MATCH($B$3,Database!$B$7:$B$71,0))=1,CHAR(149)&amp;" "&amp;Database!$AY$5,"")</f>
        <v/>
      </c>
    </row>
    <row r="27" spans="2:6" hidden="1">
      <c r="B27" s="1"/>
      <c r="C27" s="1"/>
      <c r="D27" s="1" t="str">
        <f>IF(INDEX(Database!$R$7:$R$71,MATCH($B$3,Database!$B$7:$B$71,0))="Yes",CHAR(149)&amp;" "&amp;Database!$R$5,"")</f>
        <v>• Open Spaces</v>
      </c>
      <c r="E27" s="1" t="str">
        <f>IF(INDEX(Database!$AC$7:$AC$71,MATCH($B$3,Database!$B$7:$B$71,0))="Yes",CHAR(149)&amp;" "&amp;Database!$AC$5,"")</f>
        <v/>
      </c>
      <c r="F27" s="1" t="str">
        <f>IF(INDEX(Database!$AZ$7:$AZ$71,MATCH($B$3,Database!$B$7:$B$71,0))=1,CHAR(149)&amp;" "&amp;Database!$AZ$5,"")</f>
        <v/>
      </c>
    </row>
    <row r="28" spans="2:6" hidden="1">
      <c r="B28" s="1"/>
      <c r="C28" s="1"/>
      <c r="D28" s="1"/>
      <c r="E28" s="1" t="str">
        <f>IF(INDEX(Database!$AD$7:$AD$71,MATCH($B$3,Database!$B$7:$B$71,0))="Yes",CHAR(149)&amp;" "&amp;Database!$AD$5,"")</f>
        <v/>
      </c>
      <c r="F28" s="1" t="str">
        <f>IF(INDEX(Database!$BA$7:$BA$71,MATCH($B$3,Database!$B$7:$B$71,0))=1,CHAR(149)&amp;" "&amp;Database!$BA$5,"")</f>
        <v/>
      </c>
    </row>
    <row r="29" spans="2:6" hidden="1">
      <c r="B29" s="1"/>
      <c r="C29" s="1"/>
      <c r="D29" s="1"/>
      <c r="E29" s="1" t="str">
        <f>IF(INDEX(Database!$AE$7:$AE$71,MATCH($B$3,Database!$B$7:$B$71,0))="Yes",CHAR(149)&amp;" "&amp;Database!$AE$5,"")</f>
        <v/>
      </c>
      <c r="F29" s="1" t="str">
        <f>IF(INDEX(Database!$BB$7:$BB$71,MATCH($B$3,Database!$B$7:$B$71,0))=1,CHAR(149)&amp;" "&amp;Database!$BB$5,"")</f>
        <v/>
      </c>
    </row>
    <row r="30" spans="2:6" hidden="1">
      <c r="B30" s="1"/>
      <c r="C30" s="1"/>
      <c r="D30" s="1"/>
      <c r="E30" s="1" t="str">
        <f>IF(INDEX(Database!$AF$7:$AF$71,MATCH($B$3,Database!$B$7:$B$71,0))="Yes",CHAR(149)&amp;" "&amp;Database!$AF$5,"")</f>
        <v/>
      </c>
      <c r="F30" s="1" t="str">
        <f>IF(INDEX(Database!$BC$7:$BC$71,MATCH($B$3,Database!$B$7:$B$71,0))=1,CHAR(149)&amp;" "&amp;Database!$BC$5,"")</f>
        <v>• Streetscape improvement</v>
      </c>
    </row>
    <row r="31" spans="2:6" hidden="1">
      <c r="B31" s="1"/>
      <c r="C31" s="1"/>
      <c r="D31" s="1"/>
      <c r="E31" s="1" t="str">
        <f>IF(INDEX(Database!$AG$7:$AG$71,MATCH($B$3,Database!$B$7:$B$71,0))="Yes",CHAR(149)&amp;" "&amp;Database!$AG$5,"")</f>
        <v/>
      </c>
      <c r="F31" s="1" t="str">
        <f>IF(INDEX(Database!$BD$7:$BD$71,MATCH($B$3,Database!$B$7:$B$71,0))=1,CHAR(149)&amp;" "&amp;Database!$BD$5,"")</f>
        <v>• Health and wellbeing</v>
      </c>
    </row>
    <row r="32" spans="2:6" hidden="1">
      <c r="B32" s="1"/>
      <c r="C32" s="1"/>
      <c r="D32" s="1"/>
      <c r="E32" s="1"/>
      <c r="F32" s="1" t="str">
        <f>IF(INDEX(Database!$BE$7:$BE$71,MATCH($B$3,Database!$B$7:$B$71,0))=1,CHAR(149)&amp;" "&amp;Database!$BE$5,"")</f>
        <v/>
      </c>
    </row>
    <row r="33" spans="2:6" hidden="1">
      <c r="B33" s="1"/>
      <c r="C33" s="1"/>
      <c r="D33" s="1"/>
      <c r="E33" s="1"/>
      <c r="F33" s="1" t="str">
        <f>IF(INDEX(Database!$BF$7:$BF$71,MATCH($B$3,Database!$B$7:$B$71,0))=1,CHAR(149)&amp;" "&amp;Database!$BF$5,"")</f>
        <v/>
      </c>
    </row>
  </sheetData>
  <mergeCells count="6">
    <mergeCell ref="B9:B10"/>
    <mergeCell ref="C9:C10"/>
    <mergeCell ref="A1:C1"/>
    <mergeCell ref="C3:E3"/>
    <mergeCell ref="B5:B8"/>
    <mergeCell ref="C5:C8"/>
  </mergeCells>
  <hyperlinks>
    <hyperlink ref="A1" location="'Criteria Selection'!A1" display="&lt; BACK TO CRITERIA SELECTION" xr:uid="{2FC96B16-E1C0-470B-8E68-5970B784ACE4}"/>
  </hyperlinks>
  <pageMargins left="0.7" right="0.7" top="0.75" bottom="0.75" header="0.3" footer="0.3"/>
  <pageSetup paperSize="9" orientation="portrait" r:id="rId1"/>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2E79CF-B8C9-4C07-94BE-80F289AAD5FE}">
  <sheetPr codeName="Sheet45"/>
  <dimension ref="A1:G33"/>
  <sheetViews>
    <sheetView topLeftCell="A4" zoomScale="80" zoomScaleNormal="80" workbookViewId="0">
      <selection activeCell="G6" sqref="G6:G7"/>
    </sheetView>
  </sheetViews>
  <sheetFormatPr defaultRowHeight="16.5"/>
  <cols>
    <col min="1" max="1" width="2.5" customWidth="1"/>
    <col min="2" max="2" width="12.625" customWidth="1"/>
    <col min="3" max="3" width="124.375" customWidth="1"/>
    <col min="4" max="4" width="13.375" customWidth="1"/>
    <col min="5" max="5" width="41.5" customWidth="1"/>
    <col min="6" max="6" width="11.5" customWidth="1"/>
    <col min="7" max="7" width="48.875" customWidth="1"/>
  </cols>
  <sheetData>
    <row r="1" spans="1:7" s="59" customFormat="1" ht="23.25" customHeight="1">
      <c r="A1" s="160" t="s">
        <v>338</v>
      </c>
      <c r="B1" s="160"/>
      <c r="C1" s="160"/>
    </row>
    <row r="2" spans="1:7" ht="8.25" customHeight="1"/>
    <row r="3" spans="1:7" ht="24.75" customHeight="1">
      <c r="B3" s="87" t="s">
        <v>232</v>
      </c>
      <c r="C3" s="161" t="str">
        <f>VLOOKUP(B3,Database!B7:C71,2,FALSE)</f>
        <v>Rainwater harvesting</v>
      </c>
      <c r="D3" s="161"/>
      <c r="E3" s="161"/>
      <c r="F3" s="88"/>
      <c r="G3" s="88"/>
    </row>
    <row r="4" spans="1:7" ht="113.25" customHeight="1">
      <c r="B4" s="66" t="s">
        <v>339</v>
      </c>
      <c r="C4" s="65" t="s">
        <v>577</v>
      </c>
      <c r="D4" s="112" t="s">
        <v>378</v>
      </c>
      <c r="E4" s="119" t="s">
        <v>578</v>
      </c>
      <c r="F4" s="95"/>
      <c r="G4" s="96"/>
    </row>
    <row r="5" spans="1:7" ht="80.25" customHeight="1">
      <c r="B5" s="162" t="s">
        <v>343</v>
      </c>
      <c r="C5" s="163" t="s">
        <v>579</v>
      </c>
      <c r="D5" s="108"/>
      <c r="E5" s="118"/>
      <c r="F5" s="97"/>
      <c r="G5" s="98"/>
    </row>
    <row r="6" spans="1:7" ht="72.75" customHeight="1">
      <c r="B6" s="162"/>
      <c r="C6" s="164"/>
      <c r="D6" s="66" t="s">
        <v>345</v>
      </c>
      <c r="E6" s="67" t="str">
        <f>B18&amp;" "&amp;B19&amp;CHAR(10)&amp;B20&amp;" "&amp;B21&amp;CHAR(10)&amp;B22&amp;" "&amp;B23</f>
        <v xml:space="preserve"> 
• Water Stress 
 </v>
      </c>
      <c r="F6" s="112" t="s">
        <v>381</v>
      </c>
      <c r="G6" s="113" t="str">
        <f>F18&amp;" "&amp;F19&amp;" "&amp;F20&amp;CHAR(10)&amp;F21&amp;" "&amp;F22&amp;" "&amp;F23&amp;CHAR(10)&amp;F24&amp;" "&amp;F25&amp;" "&amp;F26&amp;CHAR(10)&amp;F27&amp;" "&amp;F28&amp;" "&amp;F29&amp;CHAR(10)&amp;F30&amp;" "&amp;F31&amp;" "&amp;F32&amp;" "&amp;F33</f>
        <v xml:space="preserve"> • Surface water management • Rainwater storage
 • Economic savings 
   </v>
      </c>
    </row>
    <row r="7" spans="1:7" ht="48.75" customHeight="1">
      <c r="B7" s="162"/>
      <c r="C7" s="164"/>
      <c r="D7" s="66" t="s">
        <v>347</v>
      </c>
      <c r="E7" s="67" t="str">
        <f>C18&amp;CHAR(10)&amp;C19&amp;CHAR(10)&amp;C20</f>
        <v>• Buildings
• City Public Realm
• Open Spaces</v>
      </c>
      <c r="F7" s="108"/>
      <c r="G7" s="136"/>
    </row>
    <row r="8" spans="1:7" ht="73.5" customHeight="1">
      <c r="B8" s="162"/>
      <c r="C8" s="164"/>
      <c r="D8" s="66" t="s">
        <v>348</v>
      </c>
      <c r="E8" s="67" t="str">
        <f>D18&amp;"  "&amp;D19&amp;CHAR(10)&amp;D20&amp;" "&amp;D21&amp;CHAR(10)&amp;D22&amp;"  "&amp;D23&amp;CHAR(10)&amp;D24&amp;"  "&amp;D25&amp;CHAR(10)&amp;D26&amp;"  "&amp;D27</f>
        <v>• Residential Building  • Commercial or Institutional Building
 • City Gardens
• Churchyard  
  • Civic Space
• Publicly Accessible Private Land  • Open Spaces</v>
      </c>
      <c r="F8" s="66" t="s">
        <v>349</v>
      </c>
      <c r="G8" s="65" t="str">
        <f>E18&amp;" "&amp;E19&amp;" "&amp;E20&amp;CHAR(10)&amp;E21&amp;" "&amp;E22&amp;" "&amp;E23&amp;CHAR(10)&amp;E24&amp;" "&amp;E25&amp;" "&amp;E26&amp;CHAR(10)&amp;E27&amp;" "&amp;E28&amp;" "&amp;E29&amp;CHAR(10)&amp;E30&amp;" "&amp;E31</f>
        <v xml:space="preserve">• Roof  
• Street Interface • Underground Space 
 • SuDS 
• Water Efficiency/Irrigation </v>
      </c>
    </row>
    <row r="9" spans="1:7" ht="242.25" customHeight="1">
      <c r="B9" s="162" t="s">
        <v>350</v>
      </c>
      <c r="C9" s="165" t="s">
        <v>580</v>
      </c>
      <c r="D9" s="66" t="s">
        <v>352</v>
      </c>
      <c r="E9" s="144" t="s">
        <v>581</v>
      </c>
      <c r="F9" s="146"/>
      <c r="G9" s="133"/>
    </row>
    <row r="10" spans="1:7" ht="85.5" customHeight="1">
      <c r="B10" s="162"/>
      <c r="C10" s="166"/>
      <c r="D10" s="66" t="s">
        <v>354</v>
      </c>
      <c r="E10" s="139" t="s">
        <v>582</v>
      </c>
      <c r="F10" s="141"/>
      <c r="G10" s="140"/>
    </row>
    <row r="11" spans="1:7" ht="15" customHeight="1"/>
    <row r="17" spans="2:6" hidden="1">
      <c r="B17" s="62" t="s">
        <v>44</v>
      </c>
      <c r="C17" s="62" t="s">
        <v>39</v>
      </c>
      <c r="D17" s="62" t="s">
        <v>40</v>
      </c>
      <c r="E17" s="62" t="s">
        <v>41</v>
      </c>
      <c r="F17" s="62" t="s">
        <v>45</v>
      </c>
    </row>
    <row r="18" spans="2:6" hidden="1">
      <c r="B18" s="1" t="str">
        <f>IF(INDEX(Database!$AK$7:$AK$71,MATCH($B$3,Database!$B$7:$B$71,0))="Yes",CHAR(149)&amp;" "&amp;Database!$AK$5,"")</f>
        <v/>
      </c>
      <c r="C18" s="1" t="str">
        <f>IF(INDEX(Database!$E$7:$E$71,MATCH($B$3,Database!$B$7:$B$71,0))="Yes",CHAR(149)&amp;" "&amp;Database!$E$5,"")</f>
        <v>• Buildings</v>
      </c>
      <c r="D18" s="1" t="str">
        <f>IF(INDEX(Database!$I$7:$I$71,MATCH($B$3,Database!$B$7:$B$71,0))="Yes",CHAR(149)&amp;" "&amp;Database!$I$5,"")</f>
        <v>• Residential Building</v>
      </c>
      <c r="E18" s="1" t="str">
        <f>IF(INDEX(Database!$T$7:$T$71,MATCH($B$3,Database!$B$7:$B$71,0))="Yes",CHAR(149)&amp;" "&amp;Database!$T$5,"")</f>
        <v>• Roof</v>
      </c>
      <c r="F18" s="1" t="str">
        <f>IF(INDEX(Database!$AQ$7:$AQ$71,MATCH($B$3,Database!$B$7:$B$71,0))=1,CHAR(149)&amp;" "&amp;Database!$AQ$5,"")</f>
        <v/>
      </c>
    </row>
    <row r="19" spans="2:6" hidden="1">
      <c r="B19" s="1" t="str">
        <f>IF(INDEX(Database!$AL$7:$AL$71,MATCH($B$3,Database!$B$7:$B$71,0))="Yes",CHAR(149)&amp;" "&amp;Database!$AL$5,"")</f>
        <v/>
      </c>
      <c r="C19" s="1" t="str">
        <f>IF(INDEX(Database!$F$7:$F$71,MATCH($B$3,Database!$B$7:$B$71,0))="Yes",CHAR(149)&amp;" "&amp;Database!$F$5,"")</f>
        <v>• City Public Realm</v>
      </c>
      <c r="D19" s="1" t="str">
        <f>IF(INDEX(Database!$J$7:$J$71,MATCH($B$3,Database!$B$7:$B$71,0))="Yes",CHAR(149)&amp;" "&amp;Database!$J$5,"")</f>
        <v>• Commercial or Institutional Building</v>
      </c>
      <c r="E19" s="1" t="str">
        <f>IF(INDEX(Database!$U$7:$U$71,MATCH($B$3,Database!$B$7:$B$71,0))="Yes",CHAR(149)&amp;" "&amp;Database!$U$5,"")</f>
        <v/>
      </c>
      <c r="F19" s="1" t="str">
        <f>IF(INDEX(Database!$AR$7:$AR$71,MATCH($B$3,Database!$B$7:$B$71,0))=1,CHAR(149)&amp;" "&amp;Database!$AR$5,"")</f>
        <v>• Surface water management</v>
      </c>
    </row>
    <row r="20" spans="2:6" hidden="1">
      <c r="B20" s="1" t="str">
        <f>IF(INDEX(Database!$AM$7:$AM$71,MATCH($B$3,Database!$B$7:$B$71,0))="Yes",CHAR(149)&amp;" "&amp;Database!$AM$5,"")</f>
        <v>• Water Stress</v>
      </c>
      <c r="C20" s="1" t="str">
        <f>IF(INDEX(Database!$G$7:$G$71,MATCH($B$3,Database!$B$7:$B$71,0))="Yes",CHAR(149)&amp;" "&amp;Database!$G$5,"")</f>
        <v>• Open Spaces</v>
      </c>
      <c r="D20" s="1" t="str">
        <f>IF(INDEX(Database!$K$7:$K$71,MATCH($B$3,Database!$B$7:$B$71,0))="Yes",CHAR(149)&amp;" "&amp;Database!$K$5,"")</f>
        <v/>
      </c>
      <c r="E20" s="1" t="str">
        <f>IF(INDEX(Database!$V$7:$V$71,MATCH($B$3,Database!$B$7:$B$71,0))="Yes",CHAR(149)&amp;" "&amp;Database!$V$5,"")</f>
        <v/>
      </c>
      <c r="F20" s="1" t="str">
        <f>IF(INDEX(Database!$AS$7:$AS$71,MATCH($B$3,Database!$B$7:$B$71,0))=1,CHAR(149)&amp;" "&amp;Database!$AS$5,"")</f>
        <v>• Rainwater storage</v>
      </c>
    </row>
    <row r="21" spans="2:6" hidden="1">
      <c r="B21" s="1" t="str">
        <f>IF(INDEX(Database!$AN$7:$AN$71,MATCH($B$3,Database!$B$7:$B$71,0))="Yes",CHAR(149)&amp;" "&amp;Database!$AN$5,"")</f>
        <v/>
      </c>
      <c r="C21" s="1"/>
      <c r="D21" s="1" t="str">
        <f>IF(INDEX(Database!$L$7:$L$71,MATCH($B$3,Database!$B$7:$B$71,0))="Yes",CHAR(149)&amp;" "&amp;Database!$L$5,"")</f>
        <v>• City Gardens</v>
      </c>
      <c r="E21" s="1" t="str">
        <f>IF(INDEX(Database!$W$7:$W$71,MATCH($B$3,Database!$B$7:$B$71,0))="Yes",CHAR(149)&amp;" "&amp;Database!$W$5,"")</f>
        <v>• Street Interface</v>
      </c>
      <c r="F21" s="1" t="str">
        <f>IF(INDEX(Database!$AT$7:$AT$71,MATCH($B$3,Database!$B$7:$B$71,0))=1,CHAR(149)&amp;" "&amp;Database!$AT$5,"")</f>
        <v/>
      </c>
    </row>
    <row r="22" spans="2:6" hidden="1">
      <c r="B22" s="1" t="str">
        <f>IF(INDEX(Database!$AO$7:$AO$71,MATCH($B$3,Database!$B$7:$B$71,0))="Yes",CHAR(149)&amp;" "&amp;Database!$AO$5,"")</f>
        <v/>
      </c>
      <c r="C22" s="1"/>
      <c r="D22" s="1" t="str">
        <f>IF(INDEX(Database!$M$7:$M$71,MATCH($B$3,Database!$B$7:$B$71,0))="Yes",CHAR(149)&amp;" "&amp;Database!$M$5,"")</f>
        <v>• Churchyard</v>
      </c>
      <c r="E22" s="1" t="str">
        <f>IF(INDEX(Database!$X$7:$X$71,MATCH($B$3,Database!$B$7:$B$71,0))="Yes",CHAR(149)&amp;" "&amp;Database!$X$5,"")</f>
        <v>• Underground Space</v>
      </c>
      <c r="F22" s="1" t="str">
        <f>IF(INDEX(Database!$AU$7:$AU$71,MATCH($B$3,Database!$B$7:$B$71,0))=1,CHAR(149)&amp;" "&amp;Database!$AU$5,"")</f>
        <v/>
      </c>
    </row>
    <row r="23" spans="2:6" hidden="1">
      <c r="B23" s="1" t="str">
        <f>IF(INDEX(Database!$AP$7:$AP$71,MATCH($B$3,Database!$B$7:$B$71,0))="Yes",CHAR(149)&amp;" "&amp;Database!$AP$5,"")</f>
        <v/>
      </c>
      <c r="C23" s="1"/>
      <c r="D23" s="1" t="str">
        <f>IF(INDEX(Database!$N$7:$N$71,MATCH($B$3,Database!$B$7:$B$71,0))="Yes",CHAR(149)&amp;" "&amp;Database!$N$5,"")</f>
        <v/>
      </c>
      <c r="E23" s="1" t="str">
        <f>IF(INDEX(Database!$Y$7:$Y$71,MATCH($B$3,Database!$B$7:$B$71,0))="Yes",CHAR(149)&amp;" "&amp;Database!$Y$5,"")</f>
        <v/>
      </c>
      <c r="F23" s="1" t="str">
        <f>IF(INDEX(Database!$AV$7:$AV$71,MATCH($B$3,Database!$B$7:$B$71,0))=1,CHAR(149)&amp;" "&amp;Database!$AV$5,"")</f>
        <v/>
      </c>
    </row>
    <row r="24" spans="2:6" hidden="1">
      <c r="B24" s="1"/>
      <c r="C24" s="1"/>
      <c r="D24" s="1" t="str">
        <f>IF(INDEX(Database!$O$7:$O$71,MATCH($B$3,Database!$B$7:$B$71,0))="Yes",CHAR(149)&amp;" "&amp;Database!$O$5,"")</f>
        <v/>
      </c>
      <c r="E24" s="1" t="str">
        <f>IF(INDEX(Database!$Z$7:$Z$71,MATCH($B$3,Database!$B$7:$B$71,0))="Yes",CHAR(149)&amp;" "&amp;Database!$Z$5,"")</f>
        <v/>
      </c>
      <c r="F24" s="1" t="str">
        <f>IF(INDEX(Database!$AW$7:$AW$71,MATCH($B$3,Database!$B$7:$B$71,0))=1,CHAR(149)&amp;" "&amp;Database!$AW$5,"")</f>
        <v/>
      </c>
    </row>
    <row r="25" spans="2:6" hidden="1">
      <c r="B25" s="1"/>
      <c r="C25" s="1"/>
      <c r="D25" s="1" t="str">
        <f>IF(INDEX(Database!$P$7:$P$71,MATCH($B$3,Database!$B$7:$B$71,0))="Yes",CHAR(149)&amp;" "&amp;Database!$P$5,"")</f>
        <v>• Civic Space</v>
      </c>
      <c r="E25" s="1" t="str">
        <f>IF(INDEX(Database!$AA$7:$AA$71,MATCH($B$3,Database!$B$7:$B$71,0))="Yes",CHAR(149)&amp;" "&amp;Database!$AA$5,"")</f>
        <v/>
      </c>
      <c r="F25" s="1" t="str">
        <f>IF(INDEX(Database!$AX$7:$AX$71,MATCH($B$3,Database!$B$7:$B$71,0))=1,CHAR(149)&amp;" "&amp;Database!$AX$5,"")</f>
        <v>• Economic savings</v>
      </c>
    </row>
    <row r="26" spans="2:6" hidden="1">
      <c r="B26" s="1"/>
      <c r="C26" s="1"/>
      <c r="D26" s="1" t="str">
        <f>IF(INDEX(Database!$Q$7:$Q$71,MATCH($B$3,Database!$B$7:$B$71,0))="Yes",CHAR(149)&amp;" "&amp;Database!$Q$5,"")</f>
        <v>• Publicly Accessible Private Land</v>
      </c>
      <c r="E26" s="1" t="str">
        <f>IF(INDEX(Database!$AB$7:$AB$71,MATCH($B$3,Database!$B$7:$B$71,0))="Yes",CHAR(149)&amp;" "&amp;Database!$AB$5,"")</f>
        <v/>
      </c>
      <c r="F26" s="1" t="str">
        <f>IF(INDEX(Database!$AY$7:$AY$71,MATCH($B$3,Database!$B$7:$B$71,0))=1,CHAR(149)&amp;" "&amp;Database!$AY$5,"")</f>
        <v/>
      </c>
    </row>
    <row r="27" spans="2:6" hidden="1">
      <c r="B27" s="1"/>
      <c r="C27" s="1"/>
      <c r="D27" s="1" t="str">
        <f>IF(INDEX(Database!$R$7:$R$71,MATCH($B$3,Database!$B$7:$B$71,0))="Yes",CHAR(149)&amp;" "&amp;Database!$R$5,"")</f>
        <v>• Open Spaces</v>
      </c>
      <c r="E27" s="1" t="str">
        <f>IF(INDEX(Database!$AC$7:$AC$71,MATCH($B$3,Database!$B$7:$B$71,0))="Yes",CHAR(149)&amp;" "&amp;Database!$AC$5,"")</f>
        <v/>
      </c>
      <c r="F27" s="1" t="str">
        <f>IF(INDEX(Database!$AZ$7:$AZ$71,MATCH($B$3,Database!$B$7:$B$71,0))=1,CHAR(149)&amp;" "&amp;Database!$AZ$5,"")</f>
        <v/>
      </c>
    </row>
    <row r="28" spans="2:6" hidden="1">
      <c r="B28" s="1"/>
      <c r="C28" s="1"/>
      <c r="D28" s="1"/>
      <c r="E28" s="1" t="str">
        <f>IF(INDEX(Database!$AD$7:$AD$71,MATCH($B$3,Database!$B$7:$B$71,0))="Yes",CHAR(149)&amp;" "&amp;Database!$AD$5,"")</f>
        <v>• SuDS</v>
      </c>
      <c r="F28" s="1" t="str">
        <f>IF(INDEX(Database!$BA$7:$BA$71,MATCH($B$3,Database!$B$7:$B$71,0))=1,CHAR(149)&amp;" "&amp;Database!$BA$5,"")</f>
        <v/>
      </c>
    </row>
    <row r="29" spans="2:6" hidden="1">
      <c r="B29" s="1"/>
      <c r="C29" s="1"/>
      <c r="D29" s="1"/>
      <c r="E29" s="1" t="str">
        <f>IF(INDEX(Database!$AE$7:$AE$71,MATCH($B$3,Database!$B$7:$B$71,0))="Yes",CHAR(149)&amp;" "&amp;Database!$AE$5,"")</f>
        <v/>
      </c>
      <c r="F29" s="1" t="str">
        <f>IF(INDEX(Database!$BB$7:$BB$71,MATCH($B$3,Database!$B$7:$B$71,0))=1,CHAR(149)&amp;" "&amp;Database!$BB$5,"")</f>
        <v/>
      </c>
    </row>
    <row r="30" spans="2:6" hidden="1">
      <c r="B30" s="1"/>
      <c r="C30" s="1"/>
      <c r="D30" s="1"/>
      <c r="E30" s="1" t="str">
        <f>IF(INDEX(Database!$AF$7:$AF$71,MATCH($B$3,Database!$B$7:$B$71,0))="Yes",CHAR(149)&amp;" "&amp;Database!$AF$5,"")</f>
        <v>• Water Efficiency/Irrigation</v>
      </c>
      <c r="F30" s="1" t="str">
        <f>IF(INDEX(Database!$BC$7:$BC$71,MATCH($B$3,Database!$B$7:$B$71,0))=1,CHAR(149)&amp;" "&amp;Database!$BC$5,"")</f>
        <v/>
      </c>
    </row>
    <row r="31" spans="2:6" hidden="1">
      <c r="B31" s="1"/>
      <c r="C31" s="1"/>
      <c r="D31" s="1"/>
      <c r="E31" s="1" t="str">
        <f>IF(INDEX(Database!$AG$7:$AG$71,MATCH($B$3,Database!$B$7:$B$71,0))="Yes",CHAR(149)&amp;" "&amp;Database!$AG$5,"")</f>
        <v/>
      </c>
      <c r="F31" s="1" t="str">
        <f>IF(INDEX(Database!$BD$7:$BD$71,MATCH($B$3,Database!$B$7:$B$71,0))=1,CHAR(149)&amp;" "&amp;Database!$BD$5,"")</f>
        <v/>
      </c>
    </row>
    <row r="32" spans="2:6" hidden="1">
      <c r="B32" s="1"/>
      <c r="C32" s="1"/>
      <c r="D32" s="1"/>
      <c r="E32" s="1"/>
      <c r="F32" s="1" t="str">
        <f>IF(INDEX(Database!$BE$7:$BE$71,MATCH($B$3,Database!$B$7:$B$71,0))=1,CHAR(149)&amp;" "&amp;Database!$BE$5,"")</f>
        <v/>
      </c>
    </row>
    <row r="33" spans="2:6" hidden="1">
      <c r="B33" s="1"/>
      <c r="C33" s="1"/>
      <c r="D33" s="1"/>
      <c r="E33" s="1"/>
      <c r="F33" s="1" t="str">
        <f>IF(INDEX(Database!$BF$7:$BF$71,MATCH($B$3,Database!$B$7:$B$71,0))=1,CHAR(149)&amp;" "&amp;Database!$BF$5,"")</f>
        <v/>
      </c>
    </row>
  </sheetData>
  <mergeCells count="6">
    <mergeCell ref="B9:B10"/>
    <mergeCell ref="C9:C10"/>
    <mergeCell ref="A1:C1"/>
    <mergeCell ref="C3:E3"/>
    <mergeCell ref="B5:B8"/>
    <mergeCell ref="C5:C8"/>
  </mergeCells>
  <hyperlinks>
    <hyperlink ref="A1" location="'Criteria Selection'!A1" display="&lt; BACK TO CRITERIA SELECTION" xr:uid="{E9C74C08-9D85-4525-9705-0349F4CE61CC}"/>
  </hyperlinks>
  <pageMargins left="0.7" right="0.7" top="0.75" bottom="0.75" header="0.3" footer="0.3"/>
  <pageSetup paperSize="9" orientation="portrait" r:id="rId1"/>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358937-EB5C-4EF7-94C9-6F872834CD8C}">
  <sheetPr codeName="Sheet46"/>
  <dimension ref="A1:G33"/>
  <sheetViews>
    <sheetView topLeftCell="C1" zoomScale="80" zoomScaleNormal="80" workbookViewId="0">
      <selection activeCell="E10" sqref="E10:G10"/>
    </sheetView>
  </sheetViews>
  <sheetFormatPr defaultRowHeight="16.5"/>
  <cols>
    <col min="1" max="1" width="2.5" customWidth="1"/>
    <col min="2" max="2" width="12.625" customWidth="1"/>
    <col min="3" max="3" width="124.375" customWidth="1"/>
    <col min="4" max="4" width="13.375" customWidth="1"/>
    <col min="5" max="5" width="41.5" customWidth="1"/>
    <col min="6" max="6" width="11.5" customWidth="1"/>
    <col min="7" max="7" width="48.875" customWidth="1"/>
  </cols>
  <sheetData>
    <row r="1" spans="1:7" s="59" customFormat="1" ht="23.25" customHeight="1">
      <c r="A1" s="160" t="s">
        <v>338</v>
      </c>
      <c r="B1" s="160"/>
      <c r="C1" s="160"/>
    </row>
    <row r="2" spans="1:7" ht="8.25" customHeight="1"/>
    <row r="3" spans="1:7" ht="24.75" customHeight="1">
      <c r="B3" s="87" t="s">
        <v>235</v>
      </c>
      <c r="C3" s="161" t="str">
        <f>VLOOKUP(B3,Database!B7:C71,2,FALSE)</f>
        <v>Greywater harvesting</v>
      </c>
      <c r="D3" s="161"/>
      <c r="E3" s="161"/>
      <c r="F3" s="88"/>
      <c r="G3" s="88"/>
    </row>
    <row r="4" spans="1:7" ht="113.25" customHeight="1">
      <c r="B4" s="66" t="s">
        <v>339</v>
      </c>
      <c r="C4" s="65" t="s">
        <v>583</v>
      </c>
      <c r="D4" s="112" t="s">
        <v>378</v>
      </c>
      <c r="E4" s="119" t="s">
        <v>578</v>
      </c>
      <c r="F4" s="95"/>
      <c r="G4" s="96"/>
    </row>
    <row r="5" spans="1:7" ht="80.25" customHeight="1">
      <c r="B5" s="162" t="s">
        <v>343</v>
      </c>
      <c r="C5" s="163" t="s">
        <v>584</v>
      </c>
      <c r="D5" s="108"/>
      <c r="E5" s="118"/>
      <c r="F5" s="97"/>
      <c r="G5" s="98"/>
    </row>
    <row r="6" spans="1:7" ht="49.5" customHeight="1">
      <c r="B6" s="162"/>
      <c r="C6" s="164"/>
      <c r="D6" s="66" t="s">
        <v>345</v>
      </c>
      <c r="E6" s="67" t="str">
        <f>B18&amp;" "&amp;B19&amp;CHAR(10)&amp;B20&amp;" "&amp;B21&amp;CHAR(10)&amp;B22&amp;" "&amp;B23</f>
        <v xml:space="preserve"> 
• Water Stress 
 </v>
      </c>
      <c r="F6" s="112" t="s">
        <v>381</v>
      </c>
      <c r="G6" s="113" t="str">
        <f>F18&amp;" "&amp;F19&amp;" "&amp;F20&amp;CHAR(10)&amp;F21&amp;" "&amp;F22&amp;" "&amp;F23&amp;CHAR(10)&amp;F24&amp;" "&amp;F25&amp;" "&amp;F26&amp;CHAR(10)&amp;F27&amp;" "&amp;F28&amp;" "&amp;F29&amp;CHAR(10)&amp;F30&amp;" "&amp;F31&amp;" "&amp;F32&amp;" "&amp;F33</f>
        <v xml:space="preserve">  
 • Economic savings 
   </v>
      </c>
    </row>
    <row r="7" spans="1:7" ht="48.75" customHeight="1">
      <c r="B7" s="162"/>
      <c r="C7" s="164"/>
      <c r="D7" s="66" t="s">
        <v>347</v>
      </c>
      <c r="E7" s="67" t="str">
        <f>C18&amp;CHAR(10)&amp;C19&amp;CHAR(10)&amp;C20</f>
        <v xml:space="preserve">• Buildings
</v>
      </c>
      <c r="F7" s="108"/>
      <c r="G7" s="136"/>
    </row>
    <row r="8" spans="1:7" ht="73.5" customHeight="1">
      <c r="B8" s="162"/>
      <c r="C8" s="164"/>
      <c r="D8" s="66" t="s">
        <v>348</v>
      </c>
      <c r="E8" s="67" t="str">
        <f>D18&amp;"  "&amp;D19&amp;CHAR(10)&amp;D20&amp;" "&amp;D21&amp;CHAR(10)&amp;D22&amp;"  "&amp;D23&amp;CHAR(10)&amp;D24&amp;"  "&amp;D25&amp;CHAR(10)&amp;D26&amp;"  "&amp;D27</f>
        <v xml:space="preserve">  • Commercial or Institutional Building
  </v>
      </c>
      <c r="F8" s="66" t="s">
        <v>349</v>
      </c>
      <c r="G8" s="65" t="str">
        <f>E18&amp;" "&amp;E19&amp;" "&amp;E20&amp;CHAR(10)&amp;E21&amp;" "&amp;E22&amp;" "&amp;E23&amp;CHAR(10)&amp;E24&amp;" "&amp;E25&amp;" "&amp;E26&amp;CHAR(10)&amp;E27&amp;" "&amp;E28&amp;" "&amp;E29&amp;CHAR(10)&amp;E30&amp;" "&amp;E31</f>
        <v xml:space="preserve">  
 • Underground Space 
• Water Efficiency/Irrigation </v>
      </c>
    </row>
    <row r="9" spans="1:7" ht="117.75" customHeight="1">
      <c r="B9" s="162" t="s">
        <v>350</v>
      </c>
      <c r="C9" s="165" t="s">
        <v>585</v>
      </c>
      <c r="D9" s="66" t="s">
        <v>352</v>
      </c>
      <c r="E9" s="122" t="s">
        <v>586</v>
      </c>
      <c r="F9" s="138"/>
      <c r="G9" s="133"/>
    </row>
    <row r="10" spans="1:7" ht="129" customHeight="1">
      <c r="B10" s="162"/>
      <c r="C10" s="166"/>
      <c r="D10" s="66" t="s">
        <v>354</v>
      </c>
      <c r="E10" s="139" t="s">
        <v>587</v>
      </c>
      <c r="F10" s="141"/>
      <c r="G10" s="140"/>
    </row>
    <row r="11" spans="1:7" ht="15" customHeight="1"/>
    <row r="17" spans="2:6" hidden="1">
      <c r="B17" s="62" t="s">
        <v>44</v>
      </c>
      <c r="C17" s="62" t="s">
        <v>39</v>
      </c>
      <c r="D17" s="62" t="s">
        <v>40</v>
      </c>
      <c r="E17" s="62" t="s">
        <v>41</v>
      </c>
      <c r="F17" s="62" t="s">
        <v>45</v>
      </c>
    </row>
    <row r="18" spans="2:6" hidden="1">
      <c r="B18" s="1" t="str">
        <f>IF(INDEX(Database!$AK$7:$AK$71,MATCH($B$3,Database!$B$7:$B$71,0))="Yes",CHAR(149)&amp;" "&amp;Database!$AK$5,"")</f>
        <v/>
      </c>
      <c r="C18" s="1" t="str">
        <f>IF(INDEX(Database!$E$7:$E$71,MATCH($B$3,Database!$B$7:$B$71,0))="Yes",CHAR(149)&amp;" "&amp;Database!$E$5,"")</f>
        <v>• Buildings</v>
      </c>
      <c r="D18" s="1" t="str">
        <f>IF(INDEX(Database!$I$7:$I$71,MATCH($B$3,Database!$B$7:$B$71,0))="Yes",CHAR(149)&amp;" "&amp;Database!$I$5,"")</f>
        <v/>
      </c>
      <c r="E18" s="1" t="str">
        <f>IF(INDEX(Database!$T$7:$T$71,MATCH($B$3,Database!$B$7:$B$71,0))="Yes",CHAR(149)&amp;" "&amp;Database!$T$5,"")</f>
        <v/>
      </c>
      <c r="F18" s="1" t="str">
        <f>IF(INDEX(Database!$AQ$7:$AQ$71,MATCH($B$3,Database!$B$7:$B$71,0))=1,CHAR(149)&amp;" "&amp;Database!$AQ$5,"")</f>
        <v/>
      </c>
    </row>
    <row r="19" spans="2:6" hidden="1">
      <c r="B19" s="1" t="str">
        <f>IF(INDEX(Database!$AL$7:$AL$71,MATCH($B$3,Database!$B$7:$B$71,0))="Yes",CHAR(149)&amp;" "&amp;Database!$AL$5,"")</f>
        <v/>
      </c>
      <c r="C19" s="1" t="str">
        <f>IF(INDEX(Database!$F$7:$F$71,MATCH($B$3,Database!$B$7:$B$71,0))="Yes",CHAR(149)&amp;" "&amp;Database!$F$5,"")</f>
        <v/>
      </c>
      <c r="D19" s="1" t="str">
        <f>IF(INDEX(Database!$J$7:$J$71,MATCH($B$3,Database!$B$7:$B$71,0))="Yes",CHAR(149)&amp;" "&amp;Database!$J$5,"")</f>
        <v>• Commercial or Institutional Building</v>
      </c>
      <c r="E19" s="1" t="str">
        <f>IF(INDEX(Database!$U$7:$U$71,MATCH($B$3,Database!$B$7:$B$71,0))="Yes",CHAR(149)&amp;" "&amp;Database!$U$5,"")</f>
        <v/>
      </c>
      <c r="F19" s="1" t="str">
        <f>IF(INDEX(Database!$AR$7:$AR$71,MATCH($B$3,Database!$B$7:$B$71,0))=1,CHAR(149)&amp;" "&amp;Database!$AR$5,"")</f>
        <v/>
      </c>
    </row>
    <row r="20" spans="2:6" hidden="1">
      <c r="B20" s="1" t="str">
        <f>IF(INDEX(Database!$AM$7:$AM$71,MATCH($B$3,Database!$B$7:$B$71,0))="Yes",CHAR(149)&amp;" "&amp;Database!$AM$5,"")</f>
        <v>• Water Stress</v>
      </c>
      <c r="C20" s="1" t="str">
        <f>IF(INDEX(Database!$G$7:$G$71,MATCH($B$3,Database!$B$7:$B$71,0))="Yes",CHAR(149)&amp;" "&amp;Database!$G$5,"")</f>
        <v/>
      </c>
      <c r="D20" s="1" t="str">
        <f>IF(INDEX(Database!$K$7:$K$71,MATCH($B$3,Database!$B$7:$B$71,0))="Yes",CHAR(149)&amp;" "&amp;Database!$K$5,"")</f>
        <v/>
      </c>
      <c r="E20" s="1" t="str">
        <f>IF(INDEX(Database!$V$7:$V$71,MATCH($B$3,Database!$B$7:$B$71,0))="Yes",CHAR(149)&amp;" "&amp;Database!$V$5,"")</f>
        <v/>
      </c>
      <c r="F20" s="1" t="str">
        <f>IF(INDEX(Database!$AS$7:$AS$71,MATCH($B$3,Database!$B$7:$B$71,0))=1,CHAR(149)&amp;" "&amp;Database!$AS$5,"")</f>
        <v/>
      </c>
    </row>
    <row r="21" spans="2:6" hidden="1">
      <c r="B21" s="1" t="str">
        <f>IF(INDEX(Database!$AN$7:$AN$71,MATCH($B$3,Database!$B$7:$B$71,0))="Yes",CHAR(149)&amp;" "&amp;Database!$AN$5,"")</f>
        <v/>
      </c>
      <c r="C21" s="1"/>
      <c r="D21" s="1" t="str">
        <f>IF(INDEX(Database!$L$7:$L$71,MATCH($B$3,Database!$B$7:$B$71,0))="Yes",CHAR(149)&amp;" "&amp;Database!$L$5,"")</f>
        <v/>
      </c>
      <c r="E21" s="1" t="str">
        <f>IF(INDEX(Database!$W$7:$W$71,MATCH($B$3,Database!$B$7:$B$71,0))="Yes",CHAR(149)&amp;" "&amp;Database!$W$5,"")</f>
        <v/>
      </c>
      <c r="F21" s="1" t="str">
        <f>IF(INDEX(Database!$AT$7:$AT$71,MATCH($B$3,Database!$B$7:$B$71,0))=1,CHAR(149)&amp;" "&amp;Database!$AT$5,"")</f>
        <v/>
      </c>
    </row>
    <row r="22" spans="2:6" hidden="1">
      <c r="B22" s="1" t="str">
        <f>IF(INDEX(Database!$AO$7:$AO$71,MATCH($B$3,Database!$B$7:$B$71,0))="Yes",CHAR(149)&amp;" "&amp;Database!$AO$5,"")</f>
        <v/>
      </c>
      <c r="C22" s="1"/>
      <c r="D22" s="1" t="str">
        <f>IF(INDEX(Database!$M$7:$M$71,MATCH($B$3,Database!$B$7:$B$71,0))="Yes",CHAR(149)&amp;" "&amp;Database!$M$5,"")</f>
        <v/>
      </c>
      <c r="E22" s="1" t="str">
        <f>IF(INDEX(Database!$X$7:$X$71,MATCH($B$3,Database!$B$7:$B$71,0))="Yes",CHAR(149)&amp;" "&amp;Database!$X$5,"")</f>
        <v>• Underground Space</v>
      </c>
      <c r="F22" s="1" t="str">
        <f>IF(INDEX(Database!$AU$7:$AU$71,MATCH($B$3,Database!$B$7:$B$71,0))=1,CHAR(149)&amp;" "&amp;Database!$AU$5,"")</f>
        <v/>
      </c>
    </row>
    <row r="23" spans="2:6" hidden="1">
      <c r="B23" s="1" t="str">
        <f>IF(INDEX(Database!$AP$7:$AP$71,MATCH($B$3,Database!$B$7:$B$71,0))="Yes",CHAR(149)&amp;" "&amp;Database!$AP$5,"")</f>
        <v/>
      </c>
      <c r="C23" s="1"/>
      <c r="D23" s="1" t="str">
        <f>IF(INDEX(Database!$N$7:$N$71,MATCH($B$3,Database!$B$7:$B$71,0))="Yes",CHAR(149)&amp;" "&amp;Database!$N$5,"")</f>
        <v/>
      </c>
      <c r="E23" s="1" t="str">
        <f>IF(INDEX(Database!$Y$7:$Y$71,MATCH($B$3,Database!$B$7:$B$71,0))="Yes",CHAR(149)&amp;" "&amp;Database!$Y$5,"")</f>
        <v/>
      </c>
      <c r="F23" s="1" t="str">
        <f>IF(INDEX(Database!$AV$7:$AV$71,MATCH($B$3,Database!$B$7:$B$71,0))=1,CHAR(149)&amp;" "&amp;Database!$AV$5,"")</f>
        <v/>
      </c>
    </row>
    <row r="24" spans="2:6" hidden="1">
      <c r="B24" s="1"/>
      <c r="C24" s="1"/>
      <c r="D24" s="1" t="str">
        <f>IF(INDEX(Database!$O$7:$O$71,MATCH($B$3,Database!$B$7:$B$71,0))="Yes",CHAR(149)&amp;" "&amp;Database!$O$5,"")</f>
        <v/>
      </c>
      <c r="E24" s="1" t="str">
        <f>IF(INDEX(Database!$Z$7:$Z$71,MATCH($B$3,Database!$B$7:$B$71,0))="Yes",CHAR(149)&amp;" "&amp;Database!$Z$5,"")</f>
        <v/>
      </c>
      <c r="F24" s="1" t="str">
        <f>IF(INDEX(Database!$AW$7:$AW$71,MATCH($B$3,Database!$B$7:$B$71,0))=1,CHAR(149)&amp;" "&amp;Database!$AW$5,"")</f>
        <v/>
      </c>
    </row>
    <row r="25" spans="2:6" hidden="1">
      <c r="B25" s="1"/>
      <c r="C25" s="1"/>
      <c r="D25" s="1" t="str">
        <f>IF(INDEX(Database!$P$7:$P$71,MATCH($B$3,Database!$B$7:$B$71,0))="Yes",CHAR(149)&amp;" "&amp;Database!$P$5,"")</f>
        <v/>
      </c>
      <c r="E25" s="1" t="str">
        <f>IF(INDEX(Database!$AA$7:$AA$71,MATCH($B$3,Database!$B$7:$B$71,0))="Yes",CHAR(149)&amp;" "&amp;Database!$AA$5,"")</f>
        <v/>
      </c>
      <c r="F25" s="1" t="str">
        <f>IF(INDEX(Database!$AX$7:$AX$71,MATCH($B$3,Database!$B$7:$B$71,0))=1,CHAR(149)&amp;" "&amp;Database!$AX$5,"")</f>
        <v>• Economic savings</v>
      </c>
    </row>
    <row r="26" spans="2:6" hidden="1">
      <c r="B26" s="1"/>
      <c r="C26" s="1"/>
      <c r="D26" s="1" t="str">
        <f>IF(INDEX(Database!$Q$7:$Q$71,MATCH($B$3,Database!$B$7:$B$71,0))="Yes",CHAR(149)&amp;" "&amp;Database!$Q$5,"")</f>
        <v/>
      </c>
      <c r="E26" s="1" t="str">
        <f>IF(INDEX(Database!$AB$7:$AB$71,MATCH($B$3,Database!$B$7:$B$71,0))="Yes",CHAR(149)&amp;" "&amp;Database!$AB$5,"")</f>
        <v/>
      </c>
      <c r="F26" s="1" t="str">
        <f>IF(INDEX(Database!$AY$7:$AY$71,MATCH($B$3,Database!$B$7:$B$71,0))=1,CHAR(149)&amp;" "&amp;Database!$AY$5,"")</f>
        <v/>
      </c>
    </row>
    <row r="27" spans="2:6" hidden="1">
      <c r="B27" s="1"/>
      <c r="C27" s="1"/>
      <c r="D27" s="1" t="str">
        <f>IF(INDEX(Database!$R$7:$R$71,MATCH($B$3,Database!$B$7:$B$71,0))="Yes",CHAR(149)&amp;" "&amp;Database!$R$5,"")</f>
        <v/>
      </c>
      <c r="E27" s="1" t="str">
        <f>IF(INDEX(Database!$AC$7:$AC$71,MATCH($B$3,Database!$B$7:$B$71,0))="Yes",CHAR(149)&amp;" "&amp;Database!$AC$5,"")</f>
        <v/>
      </c>
      <c r="F27" s="1" t="str">
        <f>IF(INDEX(Database!$AZ$7:$AZ$71,MATCH($B$3,Database!$B$7:$B$71,0))=1,CHAR(149)&amp;" "&amp;Database!$AZ$5,"")</f>
        <v/>
      </c>
    </row>
    <row r="28" spans="2:6" hidden="1">
      <c r="B28" s="1"/>
      <c r="C28" s="1"/>
      <c r="D28" s="1"/>
      <c r="E28" s="1" t="str">
        <f>IF(INDEX(Database!$AD$7:$AD$71,MATCH($B$3,Database!$B$7:$B$71,0))="Yes",CHAR(149)&amp;" "&amp;Database!$AD$5,"")</f>
        <v/>
      </c>
      <c r="F28" s="1" t="str">
        <f>IF(INDEX(Database!$BA$7:$BA$71,MATCH($B$3,Database!$B$7:$B$71,0))=1,CHAR(149)&amp;" "&amp;Database!$BA$5,"")</f>
        <v/>
      </c>
    </row>
    <row r="29" spans="2:6" hidden="1">
      <c r="B29" s="1"/>
      <c r="C29" s="1"/>
      <c r="D29" s="1"/>
      <c r="E29" s="1" t="str">
        <f>IF(INDEX(Database!$AE$7:$AE$71,MATCH($B$3,Database!$B$7:$B$71,0))="Yes",CHAR(149)&amp;" "&amp;Database!$AE$5,"")</f>
        <v/>
      </c>
      <c r="F29" s="1" t="str">
        <f>IF(INDEX(Database!$BB$7:$BB$71,MATCH($B$3,Database!$B$7:$B$71,0))=1,CHAR(149)&amp;" "&amp;Database!$BB$5,"")</f>
        <v/>
      </c>
    </row>
    <row r="30" spans="2:6" hidden="1">
      <c r="B30" s="1"/>
      <c r="C30" s="1"/>
      <c r="D30" s="1"/>
      <c r="E30" s="1" t="str">
        <f>IF(INDEX(Database!$AF$7:$AF$71,MATCH($B$3,Database!$B$7:$B$71,0))="Yes",CHAR(149)&amp;" "&amp;Database!$AF$5,"")</f>
        <v>• Water Efficiency/Irrigation</v>
      </c>
      <c r="F30" s="1" t="str">
        <f>IF(INDEX(Database!$BC$7:$BC$71,MATCH($B$3,Database!$B$7:$B$71,0))=1,CHAR(149)&amp;" "&amp;Database!$BC$5,"")</f>
        <v/>
      </c>
    </row>
    <row r="31" spans="2:6" hidden="1">
      <c r="B31" s="1"/>
      <c r="C31" s="1"/>
      <c r="D31" s="1"/>
      <c r="E31" s="1" t="str">
        <f>IF(INDEX(Database!$AG$7:$AG$71,MATCH($B$3,Database!$B$7:$B$71,0))="Yes",CHAR(149)&amp;" "&amp;Database!$AG$5,"")</f>
        <v/>
      </c>
      <c r="F31" s="1" t="str">
        <f>IF(INDEX(Database!$BD$7:$BD$71,MATCH($B$3,Database!$B$7:$B$71,0))=1,CHAR(149)&amp;" "&amp;Database!$BD$5,"")</f>
        <v/>
      </c>
    </row>
    <row r="32" spans="2:6" hidden="1">
      <c r="B32" s="1"/>
      <c r="C32" s="1"/>
      <c r="D32" s="1"/>
      <c r="E32" s="1"/>
      <c r="F32" s="1" t="str">
        <f>IF(INDEX(Database!$BE$7:$BE$71,MATCH($B$3,Database!$B$7:$B$71,0))=1,CHAR(149)&amp;" "&amp;Database!$BE$5,"")</f>
        <v/>
      </c>
    </row>
    <row r="33" spans="2:6" hidden="1">
      <c r="B33" s="1"/>
      <c r="C33" s="1"/>
      <c r="D33" s="1"/>
      <c r="E33" s="1"/>
      <c r="F33" s="1" t="str">
        <f>IF(INDEX(Database!$BF$7:$BF$71,MATCH($B$3,Database!$B$7:$B$71,0))=1,CHAR(149)&amp;" "&amp;Database!$BF$5,"")</f>
        <v/>
      </c>
    </row>
  </sheetData>
  <mergeCells count="6">
    <mergeCell ref="B9:B10"/>
    <mergeCell ref="C9:C10"/>
    <mergeCell ref="A1:C1"/>
    <mergeCell ref="C3:E3"/>
    <mergeCell ref="B5:B8"/>
    <mergeCell ref="C5:C8"/>
  </mergeCells>
  <hyperlinks>
    <hyperlink ref="A1" location="'Criteria Selection'!A1" display="&lt; BACK TO CRITERIA SELECTION" xr:uid="{11665E1B-A661-4463-972F-3168971E8C9B}"/>
  </hyperlinks>
  <pageMargins left="0.7" right="0.7" top="0.75" bottom="0.75" header="0.3" footer="0.3"/>
  <pageSetup paperSize="9" orientation="portrait" r:id="rId1"/>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7A857B-8F9B-444F-A6FD-6817D85A602C}">
  <sheetPr codeName="Sheet47"/>
  <dimension ref="A1:G33"/>
  <sheetViews>
    <sheetView topLeftCell="D1" zoomScale="80" zoomScaleNormal="80" workbookViewId="0">
      <selection activeCell="E10" sqref="E10:G10"/>
    </sheetView>
  </sheetViews>
  <sheetFormatPr defaultRowHeight="16.5"/>
  <cols>
    <col min="1" max="1" width="2.5" customWidth="1"/>
    <col min="2" max="2" width="12.625" customWidth="1"/>
    <col min="3" max="3" width="124.375" customWidth="1"/>
    <col min="4" max="4" width="13.375" customWidth="1"/>
    <col min="5" max="5" width="41.5" customWidth="1"/>
    <col min="6" max="6" width="11.5" customWidth="1"/>
    <col min="7" max="7" width="48.875" customWidth="1"/>
  </cols>
  <sheetData>
    <row r="1" spans="1:7" s="59" customFormat="1" ht="23.25" customHeight="1">
      <c r="A1" s="160" t="s">
        <v>338</v>
      </c>
      <c r="B1" s="160"/>
      <c r="C1" s="160"/>
    </row>
    <row r="2" spans="1:7" ht="8.25" customHeight="1"/>
    <row r="3" spans="1:7" ht="24.75" customHeight="1">
      <c r="B3" s="87" t="s">
        <v>238</v>
      </c>
      <c r="C3" s="161" t="str">
        <f>VLOOKUP(B3,Database!B7:C71,2,FALSE)</f>
        <v>Leaky water butts (rainwater attenuation)</v>
      </c>
      <c r="D3" s="161"/>
      <c r="E3" s="161"/>
      <c r="F3" s="88"/>
      <c r="G3" s="88"/>
    </row>
    <row r="4" spans="1:7" ht="113.25" customHeight="1">
      <c r="B4" s="66" t="s">
        <v>339</v>
      </c>
      <c r="C4" s="65" t="s">
        <v>588</v>
      </c>
      <c r="D4" s="112" t="s">
        <v>378</v>
      </c>
      <c r="E4" s="119" t="s">
        <v>589</v>
      </c>
      <c r="F4" s="95"/>
      <c r="G4" s="96"/>
    </row>
    <row r="5" spans="1:7" ht="80.25" customHeight="1">
      <c r="B5" s="162" t="s">
        <v>343</v>
      </c>
      <c r="C5" s="163" t="s">
        <v>590</v>
      </c>
      <c r="D5" s="108"/>
      <c r="E5" s="118"/>
      <c r="F5" s="97"/>
      <c r="G5" s="98"/>
    </row>
    <row r="6" spans="1:7" ht="78.75" customHeight="1">
      <c r="B6" s="162"/>
      <c r="C6" s="164"/>
      <c r="D6" s="66" t="s">
        <v>345</v>
      </c>
      <c r="E6" s="67" t="str">
        <f>B18&amp;" "&amp;B19&amp;CHAR(10)&amp;B20&amp;" "&amp;B21&amp;CHAR(10)&amp;B22&amp;" "&amp;B23</f>
        <v xml:space="preserve">• Flooding 
• Water Stress 
 </v>
      </c>
      <c r="F6" s="112" t="s">
        <v>381</v>
      </c>
      <c r="G6" s="113" t="str">
        <f>F18&amp;" "&amp;F19&amp;" "&amp;F20&amp;CHAR(10)&amp;F21&amp;" "&amp;F22&amp;" "&amp;F23&amp;CHAR(10)&amp;F24&amp;" "&amp;F25&amp;" "&amp;F26&amp;CHAR(10)&amp;F27&amp;" "&amp;F28&amp;" "&amp;F29&amp;CHAR(10)&amp;F30&amp;" "&amp;F31&amp;" "&amp;F32&amp;" "&amp;F33</f>
        <v xml:space="preserve">  • Rainwater storage
 • Economic savings 
   </v>
      </c>
    </row>
    <row r="7" spans="1:7" ht="48.75" customHeight="1">
      <c r="B7" s="162"/>
      <c r="C7" s="164"/>
      <c r="D7" s="66" t="s">
        <v>347</v>
      </c>
      <c r="E7" s="67" t="str">
        <f>C18&amp;CHAR(10)&amp;C19&amp;CHAR(10)&amp;C20</f>
        <v xml:space="preserve">• Buildings
• City Public Realm
</v>
      </c>
      <c r="F7" s="108"/>
      <c r="G7" s="136"/>
    </row>
    <row r="8" spans="1:7" ht="73.5" customHeight="1">
      <c r="B8" s="162"/>
      <c r="C8" s="164"/>
      <c r="D8" s="66" t="s">
        <v>348</v>
      </c>
      <c r="E8" s="67" t="str">
        <f>D18&amp;"  "&amp;D19&amp;CHAR(10)&amp;D20&amp;" "&amp;D21&amp;CHAR(10)&amp;D22&amp;"  "&amp;D23&amp;CHAR(10)&amp;D24&amp;"  "&amp;D25&amp;CHAR(10)&amp;D26&amp;"  "&amp;D27</f>
        <v>• Residential Building  • Commercial or Institutional Building
• Heritage Building • City Gardens
• Churchyard  
  • Civic Space
• Publicly Accessible Private Land  • Open Spaces</v>
      </c>
      <c r="F8" s="66" t="s">
        <v>349</v>
      </c>
      <c r="G8" s="65" t="str">
        <f>E18&amp;" "&amp;E19&amp;" "&amp;E20&amp;CHAR(10)&amp;E21&amp;" "&amp;E22&amp;" "&amp;E23&amp;CHAR(10)&amp;E24&amp;" "&amp;E25&amp;" "&amp;E26&amp;CHAR(10)&amp;E27&amp;" "&amp;E28&amp;" "&amp;E29&amp;CHAR(10)&amp;E30&amp;" "&amp;E31</f>
        <v xml:space="preserve">• Roof  
• Street Interface • Underground Space 
 • SuDS 
• Water Efficiency/Irrigation </v>
      </c>
    </row>
    <row r="9" spans="1:7" ht="117.75" customHeight="1">
      <c r="B9" s="162" t="s">
        <v>350</v>
      </c>
      <c r="C9" s="165" t="s">
        <v>591</v>
      </c>
      <c r="D9" s="66" t="s">
        <v>352</v>
      </c>
      <c r="E9" s="144" t="s">
        <v>592</v>
      </c>
      <c r="F9" s="146"/>
      <c r="G9" s="133"/>
    </row>
    <row r="10" spans="1:7" ht="129" customHeight="1">
      <c r="B10" s="162"/>
      <c r="C10" s="166"/>
      <c r="D10" s="66" t="s">
        <v>354</v>
      </c>
      <c r="E10" s="143" t="s">
        <v>582</v>
      </c>
      <c r="F10" s="148"/>
      <c r="G10" s="140"/>
    </row>
    <row r="11" spans="1:7" ht="15" customHeight="1"/>
    <row r="17" spans="2:6" hidden="1">
      <c r="B17" s="62" t="s">
        <v>44</v>
      </c>
      <c r="C17" s="62" t="s">
        <v>39</v>
      </c>
      <c r="D17" s="62" t="s">
        <v>40</v>
      </c>
      <c r="E17" s="62" t="s">
        <v>41</v>
      </c>
      <c r="F17" s="62" t="s">
        <v>45</v>
      </c>
    </row>
    <row r="18" spans="2:6" hidden="1">
      <c r="B18" s="1" t="str">
        <f>IF(INDEX(Database!$AK$7:$AK$71,MATCH($B$3,Database!$B$7:$B$71,0))="Yes",CHAR(149)&amp;" "&amp;Database!$AK$5,"")</f>
        <v>• Flooding</v>
      </c>
      <c r="C18" s="1" t="str">
        <f>IF(INDEX(Database!$E$7:$E$71,MATCH($B$3,Database!$B$7:$B$71,0))="Yes",CHAR(149)&amp;" "&amp;Database!$E$5,"")</f>
        <v>• Buildings</v>
      </c>
      <c r="D18" s="1" t="str">
        <f>IF(INDEX(Database!$I$7:$I$71,MATCH($B$3,Database!$B$7:$B$71,0))="Yes",CHAR(149)&amp;" "&amp;Database!$I$5,"")</f>
        <v>• Residential Building</v>
      </c>
      <c r="E18" s="1" t="str">
        <f>IF(INDEX(Database!$T$7:$T$71,MATCH($B$3,Database!$B$7:$B$71,0))="Yes",CHAR(149)&amp;" "&amp;Database!$T$5,"")</f>
        <v>• Roof</v>
      </c>
      <c r="F18" s="1" t="str">
        <f>IF(INDEX(Database!$AQ$7:$AQ$71,MATCH($B$3,Database!$B$7:$B$71,0))=1,CHAR(149)&amp;" "&amp;Database!$AQ$5,"")</f>
        <v/>
      </c>
    </row>
    <row r="19" spans="2:6" hidden="1">
      <c r="B19" s="1" t="str">
        <f>IF(INDEX(Database!$AL$7:$AL$71,MATCH($B$3,Database!$B$7:$B$71,0))="Yes",CHAR(149)&amp;" "&amp;Database!$AL$5,"")</f>
        <v/>
      </c>
      <c r="C19" s="1" t="str">
        <f>IF(INDEX(Database!$F$7:$F$71,MATCH($B$3,Database!$B$7:$B$71,0))="Yes",CHAR(149)&amp;" "&amp;Database!$F$5,"")</f>
        <v>• City Public Realm</v>
      </c>
      <c r="D19" s="1" t="str">
        <f>IF(INDEX(Database!$J$7:$J$71,MATCH($B$3,Database!$B$7:$B$71,0))="Yes",CHAR(149)&amp;" "&amp;Database!$J$5,"")</f>
        <v>• Commercial or Institutional Building</v>
      </c>
      <c r="E19" s="1" t="str">
        <f>IF(INDEX(Database!$U$7:$U$71,MATCH($B$3,Database!$B$7:$B$71,0))="Yes",CHAR(149)&amp;" "&amp;Database!$U$5,"")</f>
        <v/>
      </c>
      <c r="F19" s="1" t="str">
        <f>IF(INDEX(Database!$AR$7:$AR$71,MATCH($B$3,Database!$B$7:$B$71,0))=1,CHAR(149)&amp;" "&amp;Database!$AR$5,"")</f>
        <v/>
      </c>
    </row>
    <row r="20" spans="2:6" hidden="1">
      <c r="B20" s="1" t="str">
        <f>IF(INDEX(Database!$AM$7:$AM$71,MATCH($B$3,Database!$B$7:$B$71,0))="Yes",CHAR(149)&amp;" "&amp;Database!$AM$5,"")</f>
        <v>• Water Stress</v>
      </c>
      <c r="C20" s="1" t="str">
        <f>IF(INDEX(Database!$G$7:$G$71,MATCH($B$3,Database!$B$7:$B$71,0))="Yes",CHAR(149)&amp;" "&amp;Database!$G$5,"")</f>
        <v/>
      </c>
      <c r="D20" s="1" t="str">
        <f>IF(INDEX(Database!$K$7:$K$71,MATCH($B$3,Database!$B$7:$B$71,0))="Yes",CHAR(149)&amp;" "&amp;Database!$K$5,"")</f>
        <v>• Heritage Building</v>
      </c>
      <c r="E20" s="1" t="str">
        <f>IF(INDEX(Database!$V$7:$V$71,MATCH($B$3,Database!$B$7:$B$71,0))="Yes",CHAR(149)&amp;" "&amp;Database!$V$5,"")</f>
        <v/>
      </c>
      <c r="F20" s="1" t="str">
        <f>IF(INDEX(Database!$AS$7:$AS$71,MATCH($B$3,Database!$B$7:$B$71,0))=1,CHAR(149)&amp;" "&amp;Database!$AS$5,"")</f>
        <v>• Rainwater storage</v>
      </c>
    </row>
    <row r="21" spans="2:6" hidden="1">
      <c r="B21" s="1" t="str">
        <f>IF(INDEX(Database!$AN$7:$AN$71,MATCH($B$3,Database!$B$7:$B$71,0))="Yes",CHAR(149)&amp;" "&amp;Database!$AN$5,"")</f>
        <v/>
      </c>
      <c r="C21" s="1"/>
      <c r="D21" s="1" t="str">
        <f>IF(INDEX(Database!$L$7:$L$71,MATCH($B$3,Database!$B$7:$B$71,0))="Yes",CHAR(149)&amp;" "&amp;Database!$L$5,"")</f>
        <v>• City Gardens</v>
      </c>
      <c r="E21" s="1" t="str">
        <f>IF(INDEX(Database!$W$7:$W$71,MATCH($B$3,Database!$B$7:$B$71,0))="Yes",CHAR(149)&amp;" "&amp;Database!$W$5,"")</f>
        <v>• Street Interface</v>
      </c>
      <c r="F21" s="1" t="str">
        <f>IF(INDEX(Database!$AT$7:$AT$71,MATCH($B$3,Database!$B$7:$B$71,0))=1,CHAR(149)&amp;" "&amp;Database!$AT$5,"")</f>
        <v/>
      </c>
    </row>
    <row r="22" spans="2:6" hidden="1">
      <c r="B22" s="1" t="str">
        <f>IF(INDEX(Database!$AO$7:$AO$71,MATCH($B$3,Database!$B$7:$B$71,0))="Yes",CHAR(149)&amp;" "&amp;Database!$AO$5,"")</f>
        <v/>
      </c>
      <c r="C22" s="1"/>
      <c r="D22" s="1" t="str">
        <f>IF(INDEX(Database!$M$7:$M$71,MATCH($B$3,Database!$B$7:$B$71,0))="Yes",CHAR(149)&amp;" "&amp;Database!$M$5,"")</f>
        <v>• Churchyard</v>
      </c>
      <c r="E22" s="1" t="str">
        <f>IF(INDEX(Database!$X$7:$X$71,MATCH($B$3,Database!$B$7:$B$71,0))="Yes",CHAR(149)&amp;" "&amp;Database!$X$5,"")</f>
        <v>• Underground Space</v>
      </c>
      <c r="F22" s="1" t="str">
        <f>IF(INDEX(Database!$AU$7:$AU$71,MATCH($B$3,Database!$B$7:$B$71,0))=1,CHAR(149)&amp;" "&amp;Database!$AU$5,"")</f>
        <v/>
      </c>
    </row>
    <row r="23" spans="2:6" hidden="1">
      <c r="B23" s="1" t="str">
        <f>IF(INDEX(Database!$AP$7:$AP$71,MATCH($B$3,Database!$B$7:$B$71,0))="Yes",CHAR(149)&amp;" "&amp;Database!$AP$5,"")</f>
        <v/>
      </c>
      <c r="C23" s="1"/>
      <c r="D23" s="1" t="str">
        <f>IF(INDEX(Database!$N$7:$N$71,MATCH($B$3,Database!$B$7:$B$71,0))="Yes",CHAR(149)&amp;" "&amp;Database!$N$5,"")</f>
        <v/>
      </c>
      <c r="E23" s="1" t="str">
        <f>IF(INDEX(Database!$Y$7:$Y$71,MATCH($B$3,Database!$B$7:$B$71,0))="Yes",CHAR(149)&amp;" "&amp;Database!$Y$5,"")</f>
        <v/>
      </c>
      <c r="F23" s="1" t="str">
        <f>IF(INDEX(Database!$AV$7:$AV$71,MATCH($B$3,Database!$B$7:$B$71,0))=1,CHAR(149)&amp;" "&amp;Database!$AV$5,"")</f>
        <v/>
      </c>
    </row>
    <row r="24" spans="2:6" hidden="1">
      <c r="B24" s="1"/>
      <c r="C24" s="1"/>
      <c r="D24" s="1" t="str">
        <f>IF(INDEX(Database!$O$7:$O$71,MATCH($B$3,Database!$B$7:$B$71,0))="Yes",CHAR(149)&amp;" "&amp;Database!$O$5,"")</f>
        <v/>
      </c>
      <c r="E24" s="1" t="str">
        <f>IF(INDEX(Database!$Z$7:$Z$71,MATCH($B$3,Database!$B$7:$B$71,0))="Yes",CHAR(149)&amp;" "&amp;Database!$Z$5,"")</f>
        <v/>
      </c>
      <c r="F24" s="1" t="str">
        <f>IF(INDEX(Database!$AW$7:$AW$71,MATCH($B$3,Database!$B$7:$B$71,0))=1,CHAR(149)&amp;" "&amp;Database!$AW$5,"")</f>
        <v/>
      </c>
    </row>
    <row r="25" spans="2:6" hidden="1">
      <c r="B25" s="1"/>
      <c r="C25" s="1"/>
      <c r="D25" s="1" t="str">
        <f>IF(INDEX(Database!$P$7:$P$71,MATCH($B$3,Database!$B$7:$B$71,0))="Yes",CHAR(149)&amp;" "&amp;Database!$P$5,"")</f>
        <v>• Civic Space</v>
      </c>
      <c r="E25" s="1" t="str">
        <f>IF(INDEX(Database!$AA$7:$AA$71,MATCH($B$3,Database!$B$7:$B$71,0))="Yes",CHAR(149)&amp;" "&amp;Database!$AA$5,"")</f>
        <v/>
      </c>
      <c r="F25" s="1" t="str">
        <f>IF(INDEX(Database!$AX$7:$AX$71,MATCH($B$3,Database!$B$7:$B$71,0))=1,CHAR(149)&amp;" "&amp;Database!$AX$5,"")</f>
        <v>• Economic savings</v>
      </c>
    </row>
    <row r="26" spans="2:6" hidden="1">
      <c r="B26" s="1"/>
      <c r="C26" s="1"/>
      <c r="D26" s="1" t="str">
        <f>IF(INDEX(Database!$Q$7:$Q$71,MATCH($B$3,Database!$B$7:$B$71,0))="Yes",CHAR(149)&amp;" "&amp;Database!$Q$5,"")</f>
        <v>• Publicly Accessible Private Land</v>
      </c>
      <c r="E26" s="1" t="str">
        <f>IF(INDEX(Database!$AB$7:$AB$71,MATCH($B$3,Database!$B$7:$B$71,0))="Yes",CHAR(149)&amp;" "&amp;Database!$AB$5,"")</f>
        <v/>
      </c>
      <c r="F26" s="1" t="str">
        <f>IF(INDEX(Database!$AY$7:$AY$71,MATCH($B$3,Database!$B$7:$B$71,0))=1,CHAR(149)&amp;" "&amp;Database!$AY$5,"")</f>
        <v/>
      </c>
    </row>
    <row r="27" spans="2:6" hidden="1">
      <c r="B27" s="1"/>
      <c r="C27" s="1"/>
      <c r="D27" s="1" t="str">
        <f>IF(INDEX(Database!$R$7:$R$71,MATCH($B$3,Database!$B$7:$B$71,0))="Yes",CHAR(149)&amp;" "&amp;Database!$R$5,"")</f>
        <v>• Open Spaces</v>
      </c>
      <c r="E27" s="1" t="str">
        <f>IF(INDEX(Database!$AC$7:$AC$71,MATCH($B$3,Database!$B$7:$B$71,0))="Yes",CHAR(149)&amp;" "&amp;Database!$AC$5,"")</f>
        <v/>
      </c>
      <c r="F27" s="1" t="str">
        <f>IF(INDEX(Database!$AZ$7:$AZ$71,MATCH($B$3,Database!$B$7:$B$71,0))=1,CHAR(149)&amp;" "&amp;Database!$AZ$5,"")</f>
        <v/>
      </c>
    </row>
    <row r="28" spans="2:6" hidden="1">
      <c r="B28" s="1"/>
      <c r="C28" s="1"/>
      <c r="D28" s="1"/>
      <c r="E28" s="1" t="str">
        <f>IF(INDEX(Database!$AD$7:$AD$71,MATCH($B$3,Database!$B$7:$B$71,0))="Yes",CHAR(149)&amp;" "&amp;Database!$AD$5,"")</f>
        <v>• SuDS</v>
      </c>
      <c r="F28" s="1" t="str">
        <f>IF(INDEX(Database!$BA$7:$BA$71,MATCH($B$3,Database!$B$7:$B$71,0))=1,CHAR(149)&amp;" "&amp;Database!$BA$5,"")</f>
        <v/>
      </c>
    </row>
    <row r="29" spans="2:6" hidden="1">
      <c r="B29" s="1"/>
      <c r="C29" s="1"/>
      <c r="D29" s="1"/>
      <c r="E29" s="1" t="str">
        <f>IF(INDEX(Database!$AE$7:$AE$71,MATCH($B$3,Database!$B$7:$B$71,0))="Yes",CHAR(149)&amp;" "&amp;Database!$AE$5,"")</f>
        <v/>
      </c>
      <c r="F29" s="1" t="str">
        <f>IF(INDEX(Database!$BB$7:$BB$71,MATCH($B$3,Database!$B$7:$B$71,0))=1,CHAR(149)&amp;" "&amp;Database!$BB$5,"")</f>
        <v/>
      </c>
    </row>
    <row r="30" spans="2:6" hidden="1">
      <c r="B30" s="1"/>
      <c r="C30" s="1"/>
      <c r="D30" s="1"/>
      <c r="E30" s="1" t="str">
        <f>IF(INDEX(Database!$AF$7:$AF$71,MATCH($B$3,Database!$B$7:$B$71,0))="Yes",CHAR(149)&amp;" "&amp;Database!$AF$5,"")</f>
        <v>• Water Efficiency/Irrigation</v>
      </c>
      <c r="F30" s="1" t="str">
        <f>IF(INDEX(Database!$BC$7:$BC$71,MATCH($B$3,Database!$B$7:$B$71,0))=1,CHAR(149)&amp;" "&amp;Database!$BC$5,"")</f>
        <v/>
      </c>
    </row>
    <row r="31" spans="2:6" hidden="1">
      <c r="B31" s="1"/>
      <c r="C31" s="1"/>
      <c r="D31" s="1"/>
      <c r="E31" s="1" t="str">
        <f>IF(INDEX(Database!$AG$7:$AG$71,MATCH($B$3,Database!$B$7:$B$71,0))="Yes",CHAR(149)&amp;" "&amp;Database!$AG$5,"")</f>
        <v/>
      </c>
      <c r="F31" s="1" t="str">
        <f>IF(INDEX(Database!$BD$7:$BD$71,MATCH($B$3,Database!$B$7:$B$71,0))=1,CHAR(149)&amp;" "&amp;Database!$BD$5,"")</f>
        <v/>
      </c>
    </row>
    <row r="32" spans="2:6" hidden="1">
      <c r="B32" s="1"/>
      <c r="C32" s="1"/>
      <c r="D32" s="1"/>
      <c r="E32" s="1"/>
      <c r="F32" s="1" t="str">
        <f>IF(INDEX(Database!$BE$7:$BE$71,MATCH($B$3,Database!$B$7:$B$71,0))=1,CHAR(149)&amp;" "&amp;Database!$BE$5,"")</f>
        <v/>
      </c>
    </row>
    <row r="33" spans="2:6" hidden="1">
      <c r="B33" s="1"/>
      <c r="C33" s="1"/>
      <c r="D33" s="1"/>
      <c r="E33" s="1"/>
      <c r="F33" s="1" t="str">
        <f>IF(INDEX(Database!$BF$7:$BF$71,MATCH($B$3,Database!$B$7:$B$71,0))=1,CHAR(149)&amp;" "&amp;Database!$BF$5,"")</f>
        <v/>
      </c>
    </row>
  </sheetData>
  <mergeCells count="6">
    <mergeCell ref="B9:B10"/>
    <mergeCell ref="C9:C10"/>
    <mergeCell ref="A1:C1"/>
    <mergeCell ref="C3:E3"/>
    <mergeCell ref="B5:B8"/>
    <mergeCell ref="C5:C8"/>
  </mergeCells>
  <hyperlinks>
    <hyperlink ref="A1" location="'Criteria Selection'!A1" display="&lt; BACK TO CRITERIA SELECTION" xr:uid="{968B4E40-CD4A-43CA-BAF5-E6EB834EC739}"/>
  </hyperlinks>
  <pageMargins left="0.7" right="0.7" top="0.75" bottom="0.75" header="0.3" footer="0.3"/>
  <pageSetup paperSize="9" orientation="portrait" r:id="rId1"/>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91F129-A22E-4927-BB14-675B396ACB8E}">
  <sheetPr codeName="Sheet48"/>
  <dimension ref="A1:G33"/>
  <sheetViews>
    <sheetView topLeftCell="D1" zoomScale="80" zoomScaleNormal="80" workbookViewId="0">
      <selection activeCell="F10" sqref="F10"/>
    </sheetView>
  </sheetViews>
  <sheetFormatPr defaultRowHeight="16.5"/>
  <cols>
    <col min="1" max="1" width="2.5" customWidth="1"/>
    <col min="2" max="2" width="12.625" customWidth="1"/>
    <col min="3" max="3" width="124.375" customWidth="1"/>
    <col min="4" max="4" width="13.375" customWidth="1"/>
    <col min="5" max="5" width="41.5" customWidth="1"/>
    <col min="6" max="6" width="11.5" customWidth="1"/>
    <col min="7" max="7" width="48.875" customWidth="1"/>
  </cols>
  <sheetData>
    <row r="1" spans="1:7" s="59" customFormat="1" ht="23.25" customHeight="1">
      <c r="A1" s="160" t="s">
        <v>338</v>
      </c>
      <c r="B1" s="160"/>
      <c r="C1" s="160"/>
    </row>
    <row r="2" spans="1:7" ht="8.25" customHeight="1"/>
    <row r="3" spans="1:7" ht="24.75" customHeight="1">
      <c r="B3" s="87" t="s">
        <v>241</v>
      </c>
      <c r="C3" s="161" t="str">
        <f>VLOOKUP(B3,Database!B7:C71,2,FALSE)</f>
        <v>Building with flood resilient materials</v>
      </c>
      <c r="D3" s="161"/>
      <c r="E3" s="161"/>
      <c r="F3" s="88"/>
      <c r="G3" s="88"/>
    </row>
    <row r="4" spans="1:7" ht="113.25" customHeight="1">
      <c r="B4" s="66" t="s">
        <v>339</v>
      </c>
      <c r="C4" s="65" t="s">
        <v>593</v>
      </c>
      <c r="D4" s="112" t="s">
        <v>378</v>
      </c>
      <c r="E4" s="119" t="s">
        <v>594</v>
      </c>
      <c r="F4" s="95"/>
      <c r="G4" s="96"/>
    </row>
    <row r="5" spans="1:7" ht="80.25" customHeight="1">
      <c r="B5" s="162" t="s">
        <v>343</v>
      </c>
      <c r="C5" s="163" t="s">
        <v>595</v>
      </c>
      <c r="D5" s="108"/>
      <c r="E5" s="118"/>
      <c r="F5" s="97"/>
      <c r="G5" s="98"/>
    </row>
    <row r="6" spans="1:7" ht="49.5" customHeight="1">
      <c r="B6" s="162"/>
      <c r="C6" s="164"/>
      <c r="D6" s="66" t="s">
        <v>345</v>
      </c>
      <c r="E6" s="67" t="str">
        <f>B18&amp;" "&amp;B19&amp;CHAR(10)&amp;B20&amp;" "&amp;B21&amp;CHAR(10)&amp;B22&amp;" "&amp;B23</f>
        <v>• Flooding 
 • Food, Trade and Infrastructure</v>
      </c>
      <c r="F6" s="112" t="s">
        <v>381</v>
      </c>
      <c r="G6" s="113" t="str">
        <f>F18&amp;" "&amp;F19&amp;" "&amp;F20&amp;CHAR(10)&amp;F21&amp;" "&amp;F22&amp;" "&amp;F23&amp;CHAR(10)&amp;F24&amp;" "&amp;F25&amp;" "&amp;F26&amp;CHAR(10)&amp;F27&amp;" "&amp;F28&amp;" "&amp;F29&amp;CHAR(10)&amp;F30&amp;" "&amp;F31&amp;" "&amp;F32&amp;" "&amp;F33</f>
        <v xml:space="preserve">  
 • Economic savings 
   </v>
      </c>
    </row>
    <row r="7" spans="1:7" ht="48.75" customHeight="1">
      <c r="B7" s="162"/>
      <c r="C7" s="164"/>
      <c r="D7" s="66" t="s">
        <v>347</v>
      </c>
      <c r="E7" s="67" t="str">
        <f>C18&amp;CHAR(10)&amp;C19&amp;CHAR(10)&amp;C20</f>
        <v>• Buildings
• Open Spaces</v>
      </c>
      <c r="F7" s="108"/>
      <c r="G7" s="136"/>
    </row>
    <row r="8" spans="1:7" ht="73.5" customHeight="1">
      <c r="B8" s="162"/>
      <c r="C8" s="164"/>
      <c r="D8" s="66" t="s">
        <v>348</v>
      </c>
      <c r="E8" s="67" t="str">
        <f>D18&amp;"  "&amp;D19&amp;CHAR(10)&amp;D20&amp;" "&amp;D21&amp;CHAR(10)&amp;D22&amp;"  "&amp;D23&amp;CHAR(10)&amp;D24&amp;"  "&amp;D25&amp;CHAR(10)&amp;D26&amp;"  "&amp;D27</f>
        <v xml:space="preserve">• Residential Building  • Commercial or Institutional Building
  • TfL Street
• CoL Street  
• Publicly Accessible Private Land  </v>
      </c>
      <c r="F8" s="66" t="s">
        <v>349</v>
      </c>
      <c r="G8" s="65" t="str">
        <f>E18&amp;" "&amp;E19&amp;" "&amp;E20&amp;CHAR(10)&amp;E21&amp;" "&amp;E22&amp;" "&amp;E23&amp;CHAR(10)&amp;E24&amp;" "&amp;E25&amp;" "&amp;E26&amp;CHAR(10)&amp;E27&amp;" "&amp;E28&amp;" "&amp;E29&amp;CHAR(10)&amp;E30&amp;" "&amp;E31</f>
        <v xml:space="preserve"> • Envelope 
• Street Interface • Underground Space • Hard Landscaping
• Flood Protection  
 </v>
      </c>
    </row>
    <row r="9" spans="1:7" ht="117.75" customHeight="1">
      <c r="B9" s="162" t="s">
        <v>350</v>
      </c>
      <c r="C9" s="165" t="s">
        <v>596</v>
      </c>
      <c r="D9" s="66" t="s">
        <v>352</v>
      </c>
      <c r="E9" s="122" t="s">
        <v>597</v>
      </c>
      <c r="F9" s="138"/>
      <c r="G9" s="137"/>
    </row>
    <row r="10" spans="1:7" ht="129" customHeight="1">
      <c r="B10" s="162"/>
      <c r="C10" s="166"/>
      <c r="D10" s="66" t="s">
        <v>354</v>
      </c>
      <c r="E10" s="139" t="s">
        <v>598</v>
      </c>
      <c r="F10" s="145"/>
      <c r="G10" s="140"/>
    </row>
    <row r="11" spans="1:7" ht="15" customHeight="1"/>
    <row r="17" spans="2:6" hidden="1">
      <c r="B17" s="62" t="s">
        <v>44</v>
      </c>
      <c r="C17" s="62" t="s">
        <v>39</v>
      </c>
      <c r="D17" s="62" t="s">
        <v>40</v>
      </c>
      <c r="E17" s="62" t="s">
        <v>41</v>
      </c>
      <c r="F17" s="62" t="s">
        <v>45</v>
      </c>
    </row>
    <row r="18" spans="2:6" hidden="1">
      <c r="B18" s="1" t="str">
        <f>IF(INDEX(Database!$AK$7:$AK$71,MATCH($B$3,Database!$B$7:$B$71,0))="Yes",CHAR(149)&amp;" "&amp;Database!$AK$5,"")</f>
        <v>• Flooding</v>
      </c>
      <c r="C18" s="1" t="str">
        <f>IF(INDEX(Database!$E$7:$E$71,MATCH($B$3,Database!$B$7:$B$71,0))="Yes",CHAR(149)&amp;" "&amp;Database!$E$5,"")</f>
        <v>• Buildings</v>
      </c>
      <c r="D18" s="1" t="str">
        <f>IF(INDEX(Database!$I$7:$I$71,MATCH($B$3,Database!$B$7:$B$71,0))="Yes",CHAR(149)&amp;" "&amp;Database!$I$5,"")</f>
        <v>• Residential Building</v>
      </c>
      <c r="E18" s="1" t="str">
        <f>IF(INDEX(Database!$T$7:$T$71,MATCH($B$3,Database!$B$7:$B$71,0))="Yes",CHAR(149)&amp;" "&amp;Database!$T$5,"")</f>
        <v/>
      </c>
      <c r="F18" s="1" t="str">
        <f>IF(INDEX(Database!$AQ$7:$AQ$71,MATCH($B$3,Database!$B$7:$B$71,0))=1,CHAR(149)&amp;" "&amp;Database!$AQ$5,"")</f>
        <v/>
      </c>
    </row>
    <row r="19" spans="2:6" hidden="1">
      <c r="B19" s="1" t="str">
        <f>IF(INDEX(Database!$AL$7:$AL$71,MATCH($B$3,Database!$B$7:$B$71,0))="Yes",CHAR(149)&amp;" "&amp;Database!$AL$5,"")</f>
        <v/>
      </c>
      <c r="C19" s="1" t="str">
        <f>IF(INDEX(Database!$F$7:$F$71,MATCH($B$3,Database!$B$7:$B$71,0))="Yes",CHAR(149)&amp;" "&amp;Database!$F$5,"")</f>
        <v/>
      </c>
      <c r="D19" s="1" t="str">
        <f>IF(INDEX(Database!$J$7:$J$71,MATCH($B$3,Database!$B$7:$B$71,0))="Yes",CHAR(149)&amp;" "&amp;Database!$J$5,"")</f>
        <v>• Commercial or Institutional Building</v>
      </c>
      <c r="E19" s="1" t="str">
        <f>IF(INDEX(Database!$U$7:$U$71,MATCH($B$3,Database!$B$7:$B$71,0))="Yes",CHAR(149)&amp;" "&amp;Database!$U$5,"")</f>
        <v>• Envelope</v>
      </c>
      <c r="F19" s="1" t="str">
        <f>IF(INDEX(Database!$AR$7:$AR$71,MATCH($B$3,Database!$B$7:$B$71,0))=1,CHAR(149)&amp;" "&amp;Database!$AR$5,"")</f>
        <v/>
      </c>
    </row>
    <row r="20" spans="2:6" hidden="1">
      <c r="B20" s="1" t="str">
        <f>IF(INDEX(Database!$AM$7:$AM$71,MATCH($B$3,Database!$B$7:$B$71,0))="Yes",CHAR(149)&amp;" "&amp;Database!$AM$5,"")</f>
        <v/>
      </c>
      <c r="C20" s="1" t="str">
        <f>IF(INDEX(Database!$G$7:$G$71,MATCH($B$3,Database!$B$7:$B$71,0))="Yes",CHAR(149)&amp;" "&amp;Database!$G$5,"")</f>
        <v>• Open Spaces</v>
      </c>
      <c r="D20" s="1" t="str">
        <f>IF(INDEX(Database!$K$7:$K$71,MATCH($B$3,Database!$B$7:$B$71,0))="Yes",CHAR(149)&amp;" "&amp;Database!$K$5,"")</f>
        <v/>
      </c>
      <c r="E20" s="1" t="str">
        <f>IF(INDEX(Database!$V$7:$V$71,MATCH($B$3,Database!$B$7:$B$71,0))="Yes",CHAR(149)&amp;" "&amp;Database!$V$5,"")</f>
        <v/>
      </c>
      <c r="F20" s="1" t="str">
        <f>IF(INDEX(Database!$AS$7:$AS$71,MATCH($B$3,Database!$B$7:$B$71,0))=1,CHAR(149)&amp;" "&amp;Database!$AS$5,"")</f>
        <v/>
      </c>
    </row>
    <row r="21" spans="2:6" hidden="1">
      <c r="B21" s="1" t="str">
        <f>IF(INDEX(Database!$AN$7:$AN$71,MATCH($B$3,Database!$B$7:$B$71,0))="Yes",CHAR(149)&amp;" "&amp;Database!$AN$5,"")</f>
        <v/>
      </c>
      <c r="C21" s="1"/>
      <c r="D21" s="1" t="str">
        <f>IF(INDEX(Database!$L$7:$L$71,MATCH($B$3,Database!$B$7:$B$71,0))="Yes",CHAR(149)&amp;" "&amp;Database!$L$5,"")</f>
        <v/>
      </c>
      <c r="E21" s="1" t="str">
        <f>IF(INDEX(Database!$W$7:$W$71,MATCH($B$3,Database!$B$7:$B$71,0))="Yes",CHAR(149)&amp;" "&amp;Database!$W$5,"")</f>
        <v>• Street Interface</v>
      </c>
      <c r="F21" s="1" t="str">
        <f>IF(INDEX(Database!$AT$7:$AT$71,MATCH($B$3,Database!$B$7:$B$71,0))=1,CHAR(149)&amp;" "&amp;Database!$AT$5,"")</f>
        <v/>
      </c>
    </row>
    <row r="22" spans="2:6" hidden="1">
      <c r="B22" s="1" t="str">
        <f>IF(INDEX(Database!$AO$7:$AO$71,MATCH($B$3,Database!$B$7:$B$71,0))="Yes",CHAR(149)&amp;" "&amp;Database!$AO$5,"")</f>
        <v/>
      </c>
      <c r="C22" s="1"/>
      <c r="D22" s="1" t="str">
        <f>IF(INDEX(Database!$M$7:$M$71,MATCH($B$3,Database!$B$7:$B$71,0))="Yes",CHAR(149)&amp;" "&amp;Database!$M$5,"")</f>
        <v/>
      </c>
      <c r="E22" s="1" t="str">
        <f>IF(INDEX(Database!$X$7:$X$71,MATCH($B$3,Database!$B$7:$B$71,0))="Yes",CHAR(149)&amp;" "&amp;Database!$X$5,"")</f>
        <v>• Underground Space</v>
      </c>
      <c r="F22" s="1" t="str">
        <f>IF(INDEX(Database!$AU$7:$AU$71,MATCH($B$3,Database!$B$7:$B$71,0))=1,CHAR(149)&amp;" "&amp;Database!$AU$5,"")</f>
        <v/>
      </c>
    </row>
    <row r="23" spans="2:6" hidden="1">
      <c r="B23" s="1" t="str">
        <f>IF(INDEX(Database!$AP$7:$AP$71,MATCH($B$3,Database!$B$7:$B$71,0))="Yes",CHAR(149)&amp;" "&amp;Database!$AP$5,"")</f>
        <v>• Food, Trade and Infrastructure</v>
      </c>
      <c r="C23" s="1"/>
      <c r="D23" s="1" t="str">
        <f>IF(INDEX(Database!$N$7:$N$71,MATCH($B$3,Database!$B$7:$B$71,0))="Yes",CHAR(149)&amp;" "&amp;Database!$N$5,"")</f>
        <v>• TfL Street</v>
      </c>
      <c r="E23" s="1" t="str">
        <f>IF(INDEX(Database!$Y$7:$Y$71,MATCH($B$3,Database!$B$7:$B$71,0))="Yes",CHAR(149)&amp;" "&amp;Database!$Y$5,"")</f>
        <v>• Hard Landscaping</v>
      </c>
      <c r="F23" s="1" t="str">
        <f>IF(INDEX(Database!$AV$7:$AV$71,MATCH($B$3,Database!$B$7:$B$71,0))=1,CHAR(149)&amp;" "&amp;Database!$AV$5,"")</f>
        <v/>
      </c>
    </row>
    <row r="24" spans="2:6" hidden="1">
      <c r="B24" s="1"/>
      <c r="C24" s="1"/>
      <c r="D24" s="1" t="str">
        <f>IF(INDEX(Database!$O$7:$O$71,MATCH($B$3,Database!$B$7:$B$71,0))="Yes",CHAR(149)&amp;" "&amp;Database!$O$5,"")</f>
        <v>• CoL Street</v>
      </c>
      <c r="E24" s="1" t="str">
        <f>IF(INDEX(Database!$Z$7:$Z$71,MATCH($B$3,Database!$B$7:$B$71,0))="Yes",CHAR(149)&amp;" "&amp;Database!$Z$5,"")</f>
        <v/>
      </c>
      <c r="F24" s="1" t="str">
        <f>IF(INDEX(Database!$AW$7:$AW$71,MATCH($B$3,Database!$B$7:$B$71,0))=1,CHAR(149)&amp;" "&amp;Database!$AW$5,"")</f>
        <v/>
      </c>
    </row>
    <row r="25" spans="2:6" hidden="1">
      <c r="B25" s="1"/>
      <c r="C25" s="1"/>
      <c r="D25" s="1" t="str">
        <f>IF(INDEX(Database!$P$7:$P$71,MATCH($B$3,Database!$B$7:$B$71,0))="Yes",CHAR(149)&amp;" "&amp;Database!$P$5,"")</f>
        <v/>
      </c>
      <c r="E25" s="1" t="str">
        <f>IF(INDEX(Database!$AA$7:$AA$71,MATCH($B$3,Database!$B$7:$B$71,0))="Yes",CHAR(149)&amp;" "&amp;Database!$AA$5,"")</f>
        <v/>
      </c>
      <c r="F25" s="1" t="str">
        <f>IF(INDEX(Database!$AX$7:$AX$71,MATCH($B$3,Database!$B$7:$B$71,0))=1,CHAR(149)&amp;" "&amp;Database!$AX$5,"")</f>
        <v>• Economic savings</v>
      </c>
    </row>
    <row r="26" spans="2:6" hidden="1">
      <c r="B26" s="1"/>
      <c r="C26" s="1"/>
      <c r="D26" s="1" t="str">
        <f>IF(INDEX(Database!$Q$7:$Q$71,MATCH($B$3,Database!$B$7:$B$71,0))="Yes",CHAR(149)&amp;" "&amp;Database!$Q$5,"")</f>
        <v>• Publicly Accessible Private Land</v>
      </c>
      <c r="E26" s="1" t="str">
        <f>IF(INDEX(Database!$AB$7:$AB$71,MATCH($B$3,Database!$B$7:$B$71,0))="Yes",CHAR(149)&amp;" "&amp;Database!$AB$5,"")</f>
        <v/>
      </c>
      <c r="F26" s="1" t="str">
        <f>IF(INDEX(Database!$AY$7:$AY$71,MATCH($B$3,Database!$B$7:$B$71,0))=1,CHAR(149)&amp;" "&amp;Database!$AY$5,"")</f>
        <v/>
      </c>
    </row>
    <row r="27" spans="2:6" hidden="1">
      <c r="B27" s="1"/>
      <c r="C27" s="1"/>
      <c r="D27" s="1" t="str">
        <f>IF(INDEX(Database!$R$7:$R$71,MATCH($B$3,Database!$B$7:$B$71,0))="Yes",CHAR(149)&amp;" "&amp;Database!$R$5,"")</f>
        <v/>
      </c>
      <c r="E27" s="1" t="str">
        <f>IF(INDEX(Database!$AC$7:$AC$71,MATCH($B$3,Database!$B$7:$B$71,0))="Yes",CHAR(149)&amp;" "&amp;Database!$AC$5,"")</f>
        <v>• Flood Protection</v>
      </c>
      <c r="F27" s="1" t="str">
        <f>IF(INDEX(Database!$AZ$7:$AZ$71,MATCH($B$3,Database!$B$7:$B$71,0))=1,CHAR(149)&amp;" "&amp;Database!$AZ$5,"")</f>
        <v/>
      </c>
    </row>
    <row r="28" spans="2:6" hidden="1">
      <c r="B28" s="1"/>
      <c r="C28" s="1"/>
      <c r="D28" s="1"/>
      <c r="E28" s="1" t="str">
        <f>IF(INDEX(Database!$AD$7:$AD$71,MATCH($B$3,Database!$B$7:$B$71,0))="Yes",CHAR(149)&amp;" "&amp;Database!$AD$5,"")</f>
        <v/>
      </c>
      <c r="F28" s="1" t="str">
        <f>IF(INDEX(Database!$BA$7:$BA$71,MATCH($B$3,Database!$B$7:$B$71,0))=1,CHAR(149)&amp;" "&amp;Database!$BA$5,"")</f>
        <v/>
      </c>
    </row>
    <row r="29" spans="2:6" hidden="1">
      <c r="B29" s="1"/>
      <c r="C29" s="1"/>
      <c r="D29" s="1"/>
      <c r="E29" s="1" t="str">
        <f>IF(INDEX(Database!$AE$7:$AE$71,MATCH($B$3,Database!$B$7:$B$71,0))="Yes",CHAR(149)&amp;" "&amp;Database!$AE$5,"")</f>
        <v/>
      </c>
      <c r="F29" s="1" t="str">
        <f>IF(INDEX(Database!$BB$7:$BB$71,MATCH($B$3,Database!$B$7:$B$71,0))=1,CHAR(149)&amp;" "&amp;Database!$BB$5,"")</f>
        <v/>
      </c>
    </row>
    <row r="30" spans="2:6" hidden="1">
      <c r="B30" s="1"/>
      <c r="C30" s="1"/>
      <c r="D30" s="1"/>
      <c r="E30" s="1" t="str">
        <f>IF(INDEX(Database!$AF$7:$AF$71,MATCH($B$3,Database!$B$7:$B$71,0))="Yes",CHAR(149)&amp;" "&amp;Database!$AF$5,"")</f>
        <v/>
      </c>
      <c r="F30" s="1" t="str">
        <f>IF(INDEX(Database!$BC$7:$BC$71,MATCH($B$3,Database!$B$7:$B$71,0))=1,CHAR(149)&amp;" "&amp;Database!$BC$5,"")</f>
        <v/>
      </c>
    </row>
    <row r="31" spans="2:6" hidden="1">
      <c r="B31" s="1"/>
      <c r="C31" s="1"/>
      <c r="D31" s="1"/>
      <c r="E31" s="1" t="str">
        <f>IF(INDEX(Database!$AG$7:$AG$71,MATCH($B$3,Database!$B$7:$B$71,0))="Yes",CHAR(149)&amp;" "&amp;Database!$AG$5,"")</f>
        <v/>
      </c>
      <c r="F31" s="1" t="str">
        <f>IF(INDEX(Database!$BD$7:$BD$71,MATCH($B$3,Database!$B$7:$B$71,0))=1,CHAR(149)&amp;" "&amp;Database!$BD$5,"")</f>
        <v/>
      </c>
    </row>
    <row r="32" spans="2:6" hidden="1">
      <c r="B32" s="1"/>
      <c r="C32" s="1"/>
      <c r="D32" s="1"/>
      <c r="E32" s="1"/>
      <c r="F32" s="1" t="str">
        <f>IF(INDEX(Database!$BE$7:$BE$71,MATCH($B$3,Database!$B$7:$B$71,0))=1,CHAR(149)&amp;" "&amp;Database!$BE$5,"")</f>
        <v/>
      </c>
    </row>
    <row r="33" spans="2:6" hidden="1">
      <c r="B33" s="1"/>
      <c r="C33" s="1"/>
      <c r="D33" s="1"/>
      <c r="E33" s="1"/>
      <c r="F33" s="1" t="str">
        <f>IF(INDEX(Database!$BF$7:$BF$71,MATCH($B$3,Database!$B$7:$B$71,0))=1,CHAR(149)&amp;" "&amp;Database!$BF$5,"")</f>
        <v/>
      </c>
    </row>
  </sheetData>
  <mergeCells count="6">
    <mergeCell ref="B9:B10"/>
    <mergeCell ref="C9:C10"/>
    <mergeCell ref="A1:C1"/>
    <mergeCell ref="C3:E3"/>
    <mergeCell ref="B5:B8"/>
    <mergeCell ref="C5:C8"/>
  </mergeCells>
  <hyperlinks>
    <hyperlink ref="A1" location="'Criteria Selection'!A1" display="&lt; BACK TO CRITERIA SELECTION" xr:uid="{1432EE43-EC44-46BA-8CA8-E8DDCE8729A6}"/>
  </hyperlinks>
  <pageMargins left="0.7" right="0.7" top="0.75" bottom="0.75" header="0.3" footer="0.3"/>
  <pageSetup paperSize="9" orientation="portrait" r:id="rId1"/>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D04C33-E38E-4F1A-BB82-19700C9837A5}">
  <sheetPr codeName="Sheet49"/>
  <dimension ref="A1:G33"/>
  <sheetViews>
    <sheetView topLeftCell="D1" zoomScale="80" zoomScaleNormal="80" workbookViewId="0">
      <selection activeCell="E10" sqref="E10:G10"/>
    </sheetView>
  </sheetViews>
  <sheetFormatPr defaultRowHeight="16.5"/>
  <cols>
    <col min="1" max="1" width="2.5" customWidth="1"/>
    <col min="2" max="2" width="12.625" customWidth="1"/>
    <col min="3" max="3" width="124.375" customWidth="1"/>
    <col min="4" max="4" width="13.375" customWidth="1"/>
    <col min="5" max="5" width="41.5" customWidth="1"/>
    <col min="6" max="6" width="11.5" customWidth="1"/>
    <col min="7" max="7" width="48.875" customWidth="1"/>
  </cols>
  <sheetData>
    <row r="1" spans="1:7" s="59" customFormat="1" ht="23.25" customHeight="1">
      <c r="A1" s="160" t="s">
        <v>338</v>
      </c>
      <c r="B1" s="160"/>
      <c r="C1" s="160"/>
    </row>
    <row r="2" spans="1:7" ht="8.25" customHeight="1"/>
    <row r="3" spans="1:7" ht="24.75" customHeight="1">
      <c r="B3" s="87" t="s">
        <v>244</v>
      </c>
      <c r="C3" s="161" t="str">
        <f>VLOOKUP(B3,Database!B7:C71,2,FALSE)</f>
        <v>Natural flood management</v>
      </c>
      <c r="D3" s="161"/>
      <c r="E3" s="161"/>
      <c r="F3" s="88"/>
      <c r="G3" s="88"/>
    </row>
    <row r="4" spans="1:7" ht="113.25" customHeight="1">
      <c r="B4" s="66" t="s">
        <v>339</v>
      </c>
      <c r="C4" s="65" t="s">
        <v>599</v>
      </c>
      <c r="D4" s="112" t="s">
        <v>378</v>
      </c>
      <c r="E4" s="119" t="s">
        <v>600</v>
      </c>
      <c r="F4" s="95"/>
      <c r="G4" s="96"/>
    </row>
    <row r="5" spans="1:7" ht="80.25" customHeight="1">
      <c r="B5" s="162" t="s">
        <v>343</v>
      </c>
      <c r="C5" s="163" t="s">
        <v>601</v>
      </c>
      <c r="D5" s="108"/>
      <c r="E5" s="118"/>
      <c r="F5" s="97"/>
      <c r="G5" s="98"/>
    </row>
    <row r="6" spans="1:7" ht="70.5" customHeight="1">
      <c r="B6" s="162"/>
      <c r="C6" s="164"/>
      <c r="D6" s="66" t="s">
        <v>345</v>
      </c>
      <c r="E6" s="67" t="str">
        <f>B18&amp;" "&amp;B19&amp;CHAR(10)&amp;B20&amp;" "&amp;B21&amp;CHAR(10)&amp;B22&amp;" "&amp;B23</f>
        <v>• Flooding 
 • Food, Trade and Infrastructure</v>
      </c>
      <c r="F6" s="112" t="s">
        <v>381</v>
      </c>
      <c r="G6" s="113" t="str">
        <f>F18&amp;" "&amp;F19&amp;" "&amp;F20&amp;CHAR(10)&amp;F21&amp;" "&amp;F22&amp;" "&amp;F23&amp;CHAR(10)&amp;F24&amp;" "&amp;F25&amp;" "&amp;F26&amp;CHAR(10)&amp;F27&amp;" "&amp;F28&amp;" "&amp;F29&amp;CHAR(10)&amp;F30&amp;" "&amp;F31&amp;" "&amp;F32&amp;" "&amp;F33</f>
        <v>• Intercepting rainfall • Surface water management 
 • Enhancing biodiversity 
   • Amenity space</v>
      </c>
    </row>
    <row r="7" spans="1:7" ht="48.75" customHeight="1">
      <c r="B7" s="162"/>
      <c r="C7" s="164"/>
      <c r="D7" s="66" t="s">
        <v>347</v>
      </c>
      <c r="E7" s="67" t="str">
        <f>C18&amp;CHAR(10)&amp;C19&amp;CHAR(10)&amp;C20</f>
        <v xml:space="preserve">
• Open Spaces</v>
      </c>
      <c r="F7" s="108"/>
      <c r="G7" s="136"/>
    </row>
    <row r="8" spans="1:7" ht="73.5" customHeight="1">
      <c r="B8" s="162"/>
      <c r="C8" s="164"/>
      <c r="D8" s="66" t="s">
        <v>348</v>
      </c>
      <c r="E8" s="67" t="str">
        <f>D18&amp;"  "&amp;D19&amp;CHAR(10)&amp;D20&amp;" "&amp;D21&amp;CHAR(10)&amp;D22&amp;"  "&amp;D23&amp;CHAR(10)&amp;D24&amp;"  "&amp;D25&amp;CHAR(10)&amp;D26&amp;"  "&amp;D27</f>
        <v xml:space="preserve">  
  • Open Spaces</v>
      </c>
      <c r="F8" s="66" t="s">
        <v>349</v>
      </c>
      <c r="G8" s="65" t="str">
        <f>E18&amp;" "&amp;E19&amp;" "&amp;E20&amp;CHAR(10)&amp;E21&amp;" "&amp;E22&amp;" "&amp;E23&amp;CHAR(10)&amp;E24&amp;" "&amp;E25&amp;" "&amp;E26&amp;CHAR(10)&amp;E27&amp;" "&amp;E28&amp;" "&amp;E29&amp;CHAR(10)&amp;E30&amp;" "&amp;E31</f>
        <v xml:space="preserve">  
• Flood Protection  • Habitat
 </v>
      </c>
    </row>
    <row r="9" spans="1:7" ht="117.75" customHeight="1">
      <c r="B9" s="162" t="s">
        <v>350</v>
      </c>
      <c r="C9" s="165" t="s">
        <v>602</v>
      </c>
      <c r="D9" s="66" t="s">
        <v>352</v>
      </c>
      <c r="E9" s="144" t="s">
        <v>603</v>
      </c>
      <c r="F9" s="146"/>
      <c r="G9" s="133"/>
    </row>
    <row r="10" spans="1:7" ht="129" customHeight="1">
      <c r="B10" s="162"/>
      <c r="C10" s="166"/>
      <c r="D10" s="66" t="s">
        <v>354</v>
      </c>
      <c r="E10" s="143" t="s">
        <v>604</v>
      </c>
      <c r="F10" s="152"/>
      <c r="G10" s="142"/>
    </row>
    <row r="11" spans="1:7" ht="15" customHeight="1"/>
    <row r="17" spans="2:6" hidden="1">
      <c r="B17" s="62" t="s">
        <v>44</v>
      </c>
      <c r="C17" s="62" t="s">
        <v>39</v>
      </c>
      <c r="D17" s="62" t="s">
        <v>40</v>
      </c>
      <c r="E17" s="62" t="s">
        <v>41</v>
      </c>
      <c r="F17" s="62" t="s">
        <v>45</v>
      </c>
    </row>
    <row r="18" spans="2:6" hidden="1">
      <c r="B18" s="1" t="str">
        <f>IF(INDEX(Database!$AK$7:$AK$71,MATCH($B$3,Database!$B$7:$B$71,0))="Yes",CHAR(149)&amp;" "&amp;Database!$AK$5,"")</f>
        <v>• Flooding</v>
      </c>
      <c r="C18" s="1" t="str">
        <f>IF(INDEX(Database!$E$7:$E$71,MATCH($B$3,Database!$B$7:$B$71,0))="Yes",CHAR(149)&amp;" "&amp;Database!$E$5,"")</f>
        <v/>
      </c>
      <c r="D18" s="1" t="str">
        <f>IF(INDEX(Database!$I$7:$I$71,MATCH($B$3,Database!$B$7:$B$71,0))="Yes",CHAR(149)&amp;" "&amp;Database!$I$5,"")</f>
        <v/>
      </c>
      <c r="E18" s="1" t="str">
        <f>IF(INDEX(Database!$T$7:$T$71,MATCH($B$3,Database!$B$7:$B$71,0))="Yes",CHAR(149)&amp;" "&amp;Database!$T$5,"")</f>
        <v/>
      </c>
      <c r="F18" s="1" t="str">
        <f>IF(INDEX(Database!$AQ$7:$AQ$71,MATCH($B$3,Database!$B$7:$B$71,0))=1,CHAR(149)&amp;" "&amp;Database!$AQ$5,"")</f>
        <v>• Intercepting rainfall</v>
      </c>
    </row>
    <row r="19" spans="2:6" hidden="1">
      <c r="B19" s="1" t="str">
        <f>IF(INDEX(Database!$AL$7:$AL$71,MATCH($B$3,Database!$B$7:$B$71,0))="Yes",CHAR(149)&amp;" "&amp;Database!$AL$5,"")</f>
        <v/>
      </c>
      <c r="C19" s="1" t="str">
        <f>IF(INDEX(Database!$F$7:$F$71,MATCH($B$3,Database!$B$7:$B$71,0))="Yes",CHAR(149)&amp;" "&amp;Database!$F$5,"")</f>
        <v/>
      </c>
      <c r="D19" s="1" t="str">
        <f>IF(INDEX(Database!$J$7:$J$71,MATCH($B$3,Database!$B$7:$B$71,0))="Yes",CHAR(149)&amp;" "&amp;Database!$J$5,"")</f>
        <v/>
      </c>
      <c r="E19" s="1" t="str">
        <f>IF(INDEX(Database!$U$7:$U$71,MATCH($B$3,Database!$B$7:$B$71,0))="Yes",CHAR(149)&amp;" "&amp;Database!$U$5,"")</f>
        <v/>
      </c>
      <c r="F19" s="1" t="str">
        <f>IF(INDEX(Database!$AR$7:$AR$71,MATCH($B$3,Database!$B$7:$B$71,0))=1,CHAR(149)&amp;" "&amp;Database!$AR$5,"")</f>
        <v>• Surface water management</v>
      </c>
    </row>
    <row r="20" spans="2:6" hidden="1">
      <c r="B20" s="1" t="str">
        <f>IF(INDEX(Database!$AM$7:$AM$71,MATCH($B$3,Database!$B$7:$B$71,0))="Yes",CHAR(149)&amp;" "&amp;Database!$AM$5,"")</f>
        <v/>
      </c>
      <c r="C20" s="1" t="str">
        <f>IF(INDEX(Database!$G$7:$G$71,MATCH($B$3,Database!$B$7:$B$71,0))="Yes",CHAR(149)&amp;" "&amp;Database!$G$5,"")</f>
        <v>• Open Spaces</v>
      </c>
      <c r="D20" s="1" t="str">
        <f>IF(INDEX(Database!$K$7:$K$71,MATCH($B$3,Database!$B$7:$B$71,0))="Yes",CHAR(149)&amp;" "&amp;Database!$K$5,"")</f>
        <v/>
      </c>
      <c r="E20" s="1" t="str">
        <f>IF(INDEX(Database!$V$7:$V$71,MATCH($B$3,Database!$B$7:$B$71,0))="Yes",CHAR(149)&amp;" "&amp;Database!$V$5,"")</f>
        <v/>
      </c>
      <c r="F20" s="1" t="str">
        <f>IF(INDEX(Database!$AS$7:$AS$71,MATCH($B$3,Database!$B$7:$B$71,0))=1,CHAR(149)&amp;" "&amp;Database!$AS$5,"")</f>
        <v/>
      </c>
    </row>
    <row r="21" spans="2:6" hidden="1">
      <c r="B21" s="1" t="str">
        <f>IF(INDEX(Database!$AN$7:$AN$71,MATCH($B$3,Database!$B$7:$B$71,0))="Yes",CHAR(149)&amp;" "&amp;Database!$AN$5,"")</f>
        <v/>
      </c>
      <c r="C21" s="1"/>
      <c r="D21" s="1" t="str">
        <f>IF(INDEX(Database!$L$7:$L$71,MATCH($B$3,Database!$B$7:$B$71,0))="Yes",CHAR(149)&amp;" "&amp;Database!$L$5,"")</f>
        <v/>
      </c>
      <c r="E21" s="1" t="str">
        <f>IF(INDEX(Database!$W$7:$W$71,MATCH($B$3,Database!$B$7:$B$71,0))="Yes",CHAR(149)&amp;" "&amp;Database!$W$5,"")</f>
        <v/>
      </c>
      <c r="F21" s="1" t="str">
        <f>IF(INDEX(Database!$AT$7:$AT$71,MATCH($B$3,Database!$B$7:$B$71,0))=1,CHAR(149)&amp;" "&amp;Database!$AT$5,"")</f>
        <v/>
      </c>
    </row>
    <row r="22" spans="2:6" hidden="1">
      <c r="B22" s="1" t="str">
        <f>IF(INDEX(Database!$AO$7:$AO$71,MATCH($B$3,Database!$B$7:$B$71,0))="Yes",CHAR(149)&amp;" "&amp;Database!$AO$5,"")</f>
        <v/>
      </c>
      <c r="C22" s="1"/>
      <c r="D22" s="1" t="str">
        <f>IF(INDEX(Database!$M$7:$M$71,MATCH($B$3,Database!$B$7:$B$71,0))="Yes",CHAR(149)&amp;" "&amp;Database!$M$5,"")</f>
        <v/>
      </c>
      <c r="E22" s="1" t="str">
        <f>IF(INDEX(Database!$X$7:$X$71,MATCH($B$3,Database!$B$7:$B$71,0))="Yes",CHAR(149)&amp;" "&amp;Database!$X$5,"")</f>
        <v/>
      </c>
      <c r="F22" s="1" t="str">
        <f>IF(INDEX(Database!$AU$7:$AU$71,MATCH($B$3,Database!$B$7:$B$71,0))=1,CHAR(149)&amp;" "&amp;Database!$AU$5,"")</f>
        <v>• Enhancing biodiversity</v>
      </c>
    </row>
    <row r="23" spans="2:6" hidden="1">
      <c r="B23" s="1" t="str">
        <f>IF(INDEX(Database!$AP$7:$AP$71,MATCH($B$3,Database!$B$7:$B$71,0))="Yes",CHAR(149)&amp;" "&amp;Database!$AP$5,"")</f>
        <v>• Food, Trade and Infrastructure</v>
      </c>
      <c r="C23" s="1"/>
      <c r="D23" s="1" t="str">
        <f>IF(INDEX(Database!$N$7:$N$71,MATCH($B$3,Database!$B$7:$B$71,0))="Yes",CHAR(149)&amp;" "&amp;Database!$N$5,"")</f>
        <v/>
      </c>
      <c r="E23" s="1" t="str">
        <f>IF(INDEX(Database!$Y$7:$Y$71,MATCH($B$3,Database!$B$7:$B$71,0))="Yes",CHAR(149)&amp;" "&amp;Database!$Y$5,"")</f>
        <v/>
      </c>
      <c r="F23" s="1" t="str">
        <f>IF(INDEX(Database!$AV$7:$AV$71,MATCH($B$3,Database!$B$7:$B$71,0))=1,CHAR(149)&amp;" "&amp;Database!$AV$5,"")</f>
        <v/>
      </c>
    </row>
    <row r="24" spans="2:6" hidden="1">
      <c r="B24" s="1"/>
      <c r="C24" s="1"/>
      <c r="D24" s="1" t="str">
        <f>IF(INDEX(Database!$O$7:$O$71,MATCH($B$3,Database!$B$7:$B$71,0))="Yes",CHAR(149)&amp;" "&amp;Database!$O$5,"")</f>
        <v/>
      </c>
      <c r="E24" s="1" t="str">
        <f>IF(INDEX(Database!$Z$7:$Z$71,MATCH($B$3,Database!$B$7:$B$71,0))="Yes",CHAR(149)&amp;" "&amp;Database!$Z$5,"")</f>
        <v/>
      </c>
      <c r="F24" s="1" t="str">
        <f>IF(INDEX(Database!$AW$7:$AW$71,MATCH($B$3,Database!$B$7:$B$71,0))=1,CHAR(149)&amp;" "&amp;Database!$AW$5,"")</f>
        <v/>
      </c>
    </row>
    <row r="25" spans="2:6" hidden="1">
      <c r="B25" s="1"/>
      <c r="C25" s="1"/>
      <c r="D25" s="1" t="str">
        <f>IF(INDEX(Database!$P$7:$P$71,MATCH($B$3,Database!$B$7:$B$71,0))="Yes",CHAR(149)&amp;" "&amp;Database!$P$5,"")</f>
        <v/>
      </c>
      <c r="E25" s="1" t="str">
        <f>IF(INDEX(Database!$AA$7:$AA$71,MATCH($B$3,Database!$B$7:$B$71,0))="Yes",CHAR(149)&amp;" "&amp;Database!$AA$5,"")</f>
        <v/>
      </c>
      <c r="F25" s="1" t="str">
        <f>IF(INDEX(Database!$AX$7:$AX$71,MATCH($B$3,Database!$B$7:$B$71,0))=1,CHAR(149)&amp;" "&amp;Database!$AX$5,"")</f>
        <v/>
      </c>
    </row>
    <row r="26" spans="2:6" hidden="1">
      <c r="B26" s="1"/>
      <c r="C26" s="1"/>
      <c r="D26" s="1" t="str">
        <f>IF(INDEX(Database!$Q$7:$Q$71,MATCH($B$3,Database!$B$7:$B$71,0))="Yes",CHAR(149)&amp;" "&amp;Database!$Q$5,"")</f>
        <v/>
      </c>
      <c r="E26" s="1" t="str">
        <f>IF(INDEX(Database!$AB$7:$AB$71,MATCH($B$3,Database!$B$7:$B$71,0))="Yes",CHAR(149)&amp;" "&amp;Database!$AB$5,"")</f>
        <v/>
      </c>
      <c r="F26" s="1" t="str">
        <f>IF(INDEX(Database!$AY$7:$AY$71,MATCH($B$3,Database!$B$7:$B$71,0))=1,CHAR(149)&amp;" "&amp;Database!$AY$5,"")</f>
        <v/>
      </c>
    </row>
    <row r="27" spans="2:6" hidden="1">
      <c r="B27" s="1"/>
      <c r="C27" s="1"/>
      <c r="D27" s="1" t="str">
        <f>IF(INDEX(Database!$R$7:$R$71,MATCH($B$3,Database!$B$7:$B$71,0))="Yes",CHAR(149)&amp;" "&amp;Database!$R$5,"")</f>
        <v>• Open Spaces</v>
      </c>
      <c r="E27" s="1" t="str">
        <f>IF(INDEX(Database!$AC$7:$AC$71,MATCH($B$3,Database!$B$7:$B$71,0))="Yes",CHAR(149)&amp;" "&amp;Database!$AC$5,"")</f>
        <v>• Flood Protection</v>
      </c>
      <c r="F27" s="1" t="str">
        <f>IF(INDEX(Database!$AZ$7:$AZ$71,MATCH($B$3,Database!$B$7:$B$71,0))=1,CHAR(149)&amp;" "&amp;Database!$AZ$5,"")</f>
        <v/>
      </c>
    </row>
    <row r="28" spans="2:6" hidden="1">
      <c r="B28" s="1"/>
      <c r="C28" s="1"/>
      <c r="D28" s="1"/>
      <c r="E28" s="1" t="str">
        <f>IF(INDEX(Database!$AD$7:$AD$71,MATCH($B$3,Database!$B$7:$B$71,0))="Yes",CHAR(149)&amp;" "&amp;Database!$AD$5,"")</f>
        <v/>
      </c>
      <c r="F28" s="1" t="str">
        <f>IF(INDEX(Database!$BA$7:$BA$71,MATCH($B$3,Database!$B$7:$B$71,0))=1,CHAR(149)&amp;" "&amp;Database!$BA$5,"")</f>
        <v/>
      </c>
    </row>
    <row r="29" spans="2:6" hidden="1">
      <c r="B29" s="1"/>
      <c r="C29" s="1"/>
      <c r="D29" s="1"/>
      <c r="E29" s="1" t="str">
        <f>IF(INDEX(Database!$AE$7:$AE$71,MATCH($B$3,Database!$B$7:$B$71,0))="Yes",CHAR(149)&amp;" "&amp;Database!$AE$5,"")</f>
        <v>• Habitat</v>
      </c>
      <c r="F29" s="1" t="str">
        <f>IF(INDEX(Database!$BB$7:$BB$71,MATCH($B$3,Database!$B$7:$B$71,0))=1,CHAR(149)&amp;" "&amp;Database!$BB$5,"")</f>
        <v/>
      </c>
    </row>
    <row r="30" spans="2:6" hidden="1">
      <c r="B30" s="1"/>
      <c r="C30" s="1"/>
      <c r="D30" s="1"/>
      <c r="E30" s="1" t="str">
        <f>IF(INDEX(Database!$AF$7:$AF$71,MATCH($B$3,Database!$B$7:$B$71,0))="Yes",CHAR(149)&amp;" "&amp;Database!$AF$5,"")</f>
        <v/>
      </c>
      <c r="F30" s="1" t="str">
        <f>IF(INDEX(Database!$BC$7:$BC$71,MATCH($B$3,Database!$B$7:$B$71,0))=1,CHAR(149)&amp;" "&amp;Database!$BC$5,"")</f>
        <v/>
      </c>
    </row>
    <row r="31" spans="2:6" hidden="1">
      <c r="B31" s="1"/>
      <c r="C31" s="1"/>
      <c r="D31" s="1"/>
      <c r="E31" s="1" t="str">
        <f>IF(INDEX(Database!$AG$7:$AG$71,MATCH($B$3,Database!$B$7:$B$71,0))="Yes",CHAR(149)&amp;" "&amp;Database!$AG$5,"")</f>
        <v/>
      </c>
      <c r="F31" s="1" t="str">
        <f>IF(INDEX(Database!$BD$7:$BD$71,MATCH($B$3,Database!$B$7:$B$71,0))=1,CHAR(149)&amp;" "&amp;Database!$BD$5,"")</f>
        <v/>
      </c>
    </row>
    <row r="32" spans="2:6" hidden="1">
      <c r="B32" s="1"/>
      <c r="C32" s="1"/>
      <c r="D32" s="1"/>
      <c r="E32" s="1"/>
      <c r="F32" s="1" t="str">
        <f>IF(INDEX(Database!$BE$7:$BE$71,MATCH($B$3,Database!$B$7:$B$71,0))=1,CHAR(149)&amp;" "&amp;Database!$BE$5,"")</f>
        <v/>
      </c>
    </row>
    <row r="33" spans="2:6" hidden="1">
      <c r="B33" s="1"/>
      <c r="C33" s="1"/>
      <c r="D33" s="1"/>
      <c r="E33" s="1"/>
      <c r="F33" s="1" t="str">
        <f>IF(INDEX(Database!$BF$7:$BF$71,MATCH($B$3,Database!$B$7:$B$71,0))=1,CHAR(149)&amp;" "&amp;Database!$BF$5,"")</f>
        <v>• Amenity space</v>
      </c>
    </row>
  </sheetData>
  <mergeCells count="6">
    <mergeCell ref="B9:B10"/>
    <mergeCell ref="C9:C10"/>
    <mergeCell ref="A1:C1"/>
    <mergeCell ref="C3:E3"/>
    <mergeCell ref="B5:B8"/>
    <mergeCell ref="C5:C8"/>
  </mergeCells>
  <hyperlinks>
    <hyperlink ref="A1" location="'Criteria Selection'!A1" display="&lt; BACK TO CRITERIA SELECTION" xr:uid="{61932B53-A330-470F-9583-EF2FA4922BEE}"/>
  </hyperlinks>
  <pageMargins left="0.7" right="0.7" top="0.75" bottom="0.75" header="0.3" footer="0.3"/>
  <pageSetup paperSize="9" orientation="portrait" r:id="rId1"/>
  <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1B16AD-246F-4C91-AA39-4342B786A057}">
  <sheetPr codeName="Sheet50"/>
  <dimension ref="A1:G33"/>
  <sheetViews>
    <sheetView topLeftCell="D1" zoomScale="80" zoomScaleNormal="80" workbookViewId="0">
      <selection activeCell="E10" sqref="E10:G10"/>
    </sheetView>
  </sheetViews>
  <sheetFormatPr defaultRowHeight="16.5"/>
  <cols>
    <col min="1" max="1" width="2.5" customWidth="1"/>
    <col min="2" max="2" width="12.625" customWidth="1"/>
    <col min="3" max="3" width="124.375" customWidth="1"/>
    <col min="4" max="4" width="13.375" customWidth="1"/>
    <col min="5" max="5" width="41.5" customWidth="1"/>
    <col min="6" max="6" width="11.5" customWidth="1"/>
    <col min="7" max="7" width="48.875" customWidth="1"/>
  </cols>
  <sheetData>
    <row r="1" spans="1:7" s="59" customFormat="1" ht="23.25" customHeight="1">
      <c r="A1" s="160" t="s">
        <v>338</v>
      </c>
      <c r="B1" s="160"/>
      <c r="C1" s="160"/>
    </row>
    <row r="2" spans="1:7" ht="8.25" customHeight="1"/>
    <row r="3" spans="1:7" ht="24.75" customHeight="1">
      <c r="B3" s="87" t="s">
        <v>247</v>
      </c>
      <c r="C3" s="161" t="str">
        <f>VLOOKUP(B3,Database!B7:C71,2,FALSE)</f>
        <v>Property level flood barrier</v>
      </c>
      <c r="D3" s="161"/>
      <c r="E3" s="161"/>
      <c r="F3" s="88"/>
      <c r="G3" s="88"/>
    </row>
    <row r="4" spans="1:7" ht="113.25" customHeight="1">
      <c r="B4" s="66" t="s">
        <v>339</v>
      </c>
      <c r="C4" s="65" t="s">
        <v>605</v>
      </c>
      <c r="D4" s="112" t="s">
        <v>378</v>
      </c>
      <c r="E4" s="119" t="s">
        <v>606</v>
      </c>
      <c r="F4" s="95"/>
      <c r="G4" s="96"/>
    </row>
    <row r="5" spans="1:7" ht="80.25" customHeight="1">
      <c r="B5" s="162" t="s">
        <v>343</v>
      </c>
      <c r="C5" s="163" t="s">
        <v>607</v>
      </c>
      <c r="D5" s="108"/>
      <c r="E5" s="118"/>
      <c r="F5" s="97"/>
      <c r="G5" s="98"/>
    </row>
    <row r="6" spans="1:7" ht="72.75" customHeight="1">
      <c r="B6" s="162"/>
      <c r="C6" s="164"/>
      <c r="D6" s="66" t="s">
        <v>345</v>
      </c>
      <c r="E6" s="67" t="str">
        <f>B18&amp;" "&amp;B19&amp;CHAR(10)&amp;B20&amp;" "&amp;B21&amp;CHAR(10)&amp;B22&amp;" "&amp;B23</f>
        <v>• Flooding 
 • Food, Trade and Infrastructure</v>
      </c>
      <c r="F6" s="112" t="s">
        <v>381</v>
      </c>
      <c r="G6" s="147" t="str">
        <f>F18&amp;" "&amp;F19&amp;" "&amp;F20&amp;CHAR(10)&amp;F21&amp;" "&amp;F22&amp;" "&amp;F23&amp;CHAR(10)&amp;F24&amp;" "&amp;F25&amp;" "&amp;F26&amp;CHAR(10)&amp;F27&amp;" "&amp;F28&amp;" "&amp;F29&amp;CHAR(10)&amp;F30&amp;" "&amp;F31&amp;" "&amp;F32&amp;" "&amp;F33</f>
        <v xml:space="preserve"> • Surface water management 
 • Economic savings 
 • Increased property value 
 • Health and wellbeing  </v>
      </c>
    </row>
    <row r="7" spans="1:7" ht="48.75" customHeight="1">
      <c r="B7" s="162"/>
      <c r="C7" s="164"/>
      <c r="D7" s="66" t="s">
        <v>347</v>
      </c>
      <c r="E7" s="67" t="str">
        <f>C18&amp;CHAR(10)&amp;C19&amp;CHAR(10)&amp;C20</f>
        <v>• Buildings
• Open Spaces</v>
      </c>
      <c r="F7" s="108"/>
      <c r="G7" s="114"/>
    </row>
    <row r="8" spans="1:7" ht="73.5" customHeight="1">
      <c r="B8" s="162"/>
      <c r="C8" s="164"/>
      <c r="D8" s="66" t="s">
        <v>348</v>
      </c>
      <c r="E8" s="67" t="str">
        <f>D18&amp;"  "&amp;D19&amp;CHAR(10)&amp;D20&amp;" "&amp;D21&amp;CHAR(10)&amp;D22&amp;"  "&amp;D23&amp;CHAR(10)&amp;D24&amp;"  "&amp;D25&amp;CHAR(10)&amp;D26&amp;"  "&amp;D27</f>
        <v>• Residential Building  • Commercial or Institutional Building
• Heritage Building 
• Churchyard  
  • Open Spaces</v>
      </c>
      <c r="F8" s="66" t="s">
        <v>349</v>
      </c>
      <c r="G8" s="65" t="str">
        <f>E18&amp;" "&amp;E19&amp;" "&amp;E20&amp;CHAR(10)&amp;E21&amp;" "&amp;E22&amp;" "&amp;E23&amp;CHAR(10)&amp;E24&amp;" "&amp;E25&amp;" "&amp;E26&amp;CHAR(10)&amp;E27&amp;" "&amp;E28&amp;" "&amp;E29&amp;CHAR(10)&amp;E30&amp;" "&amp;E31</f>
        <v xml:space="preserve">  
• Street Interface • Underground Space 
• Flood Protection  
 </v>
      </c>
    </row>
    <row r="9" spans="1:7" ht="117.75" customHeight="1">
      <c r="B9" s="162" t="s">
        <v>350</v>
      </c>
      <c r="C9" s="165" t="s">
        <v>608</v>
      </c>
      <c r="D9" s="66" t="s">
        <v>352</v>
      </c>
      <c r="E9" s="144" t="s">
        <v>609</v>
      </c>
      <c r="F9" s="146"/>
      <c r="G9" s="133"/>
    </row>
    <row r="10" spans="1:7" ht="129" customHeight="1">
      <c r="B10" s="162"/>
      <c r="C10" s="166"/>
      <c r="D10" s="66" t="s">
        <v>354</v>
      </c>
      <c r="E10" s="139" t="s">
        <v>610</v>
      </c>
      <c r="F10" s="145"/>
      <c r="G10" s="142"/>
    </row>
    <row r="11" spans="1:7" ht="15" customHeight="1"/>
    <row r="17" spans="2:6" hidden="1">
      <c r="B17" s="62" t="s">
        <v>44</v>
      </c>
      <c r="C17" s="62" t="s">
        <v>39</v>
      </c>
      <c r="D17" s="62" t="s">
        <v>40</v>
      </c>
      <c r="E17" s="62" t="s">
        <v>41</v>
      </c>
      <c r="F17" s="62" t="s">
        <v>45</v>
      </c>
    </row>
    <row r="18" spans="2:6" hidden="1">
      <c r="B18" s="1" t="str">
        <f>IF(INDEX(Database!$AK$7:$AK$71,MATCH($B$3,Database!$B$7:$B$71,0))="Yes",CHAR(149)&amp;" "&amp;Database!$AK$5,"")</f>
        <v>• Flooding</v>
      </c>
      <c r="C18" s="1" t="str">
        <f>IF(INDEX(Database!$E$7:$E$71,MATCH($B$3,Database!$B$7:$B$71,0))="Yes",CHAR(149)&amp;" "&amp;Database!$E$5,"")</f>
        <v>• Buildings</v>
      </c>
      <c r="D18" s="1" t="str">
        <f>IF(INDEX(Database!$I$7:$I$71,MATCH($B$3,Database!$B$7:$B$71,0))="Yes",CHAR(149)&amp;" "&amp;Database!$I$5,"")</f>
        <v>• Residential Building</v>
      </c>
      <c r="E18" s="1" t="str">
        <f>IF(INDEX(Database!$T$7:$T$71,MATCH($B$3,Database!$B$7:$B$71,0))="Yes",CHAR(149)&amp;" "&amp;Database!$T$5,"")</f>
        <v/>
      </c>
      <c r="F18" s="1" t="str">
        <f>IF(INDEX(Database!$AQ$7:$AQ$71,MATCH($B$3,Database!$B$7:$B$71,0))=1,CHAR(149)&amp;" "&amp;Database!$AQ$5,"")</f>
        <v/>
      </c>
    </row>
    <row r="19" spans="2:6" hidden="1">
      <c r="B19" s="1" t="str">
        <f>IF(INDEX(Database!$AL$7:$AL$71,MATCH($B$3,Database!$B$7:$B$71,0))="Yes",CHAR(149)&amp;" "&amp;Database!$AL$5,"")</f>
        <v/>
      </c>
      <c r="C19" s="1" t="str">
        <f>IF(INDEX(Database!$F$7:$F$71,MATCH($B$3,Database!$B$7:$B$71,0))="Yes",CHAR(149)&amp;" "&amp;Database!$F$5,"")</f>
        <v/>
      </c>
      <c r="D19" s="1" t="str">
        <f>IF(INDEX(Database!$J$7:$J$71,MATCH($B$3,Database!$B$7:$B$71,0))="Yes",CHAR(149)&amp;" "&amp;Database!$J$5,"")</f>
        <v>• Commercial or Institutional Building</v>
      </c>
      <c r="E19" s="1" t="str">
        <f>IF(INDEX(Database!$U$7:$U$71,MATCH($B$3,Database!$B$7:$B$71,0))="Yes",CHAR(149)&amp;" "&amp;Database!$U$5,"")</f>
        <v/>
      </c>
      <c r="F19" s="1" t="str">
        <f>IF(INDEX(Database!$AR$7:$AR$71,MATCH($B$3,Database!$B$7:$B$71,0))=1,CHAR(149)&amp;" "&amp;Database!$AR$5,"")</f>
        <v>• Surface water management</v>
      </c>
    </row>
    <row r="20" spans="2:6" hidden="1">
      <c r="B20" s="1" t="str">
        <f>IF(INDEX(Database!$AM$7:$AM$71,MATCH($B$3,Database!$B$7:$B$71,0))="Yes",CHAR(149)&amp;" "&amp;Database!$AM$5,"")</f>
        <v/>
      </c>
      <c r="C20" s="1" t="str">
        <f>IF(INDEX(Database!$G$7:$G$71,MATCH($B$3,Database!$B$7:$B$71,0))="Yes",CHAR(149)&amp;" "&amp;Database!$G$5,"")</f>
        <v>• Open Spaces</v>
      </c>
      <c r="D20" s="1" t="str">
        <f>IF(INDEX(Database!$K$7:$K$71,MATCH($B$3,Database!$B$7:$B$71,0))="Yes",CHAR(149)&amp;" "&amp;Database!$K$5,"")</f>
        <v>• Heritage Building</v>
      </c>
      <c r="E20" s="1" t="str">
        <f>IF(INDEX(Database!$V$7:$V$71,MATCH($B$3,Database!$B$7:$B$71,0))="Yes",CHAR(149)&amp;" "&amp;Database!$V$5,"")</f>
        <v/>
      </c>
      <c r="F20" s="1" t="str">
        <f>IF(INDEX(Database!$AS$7:$AS$71,MATCH($B$3,Database!$B$7:$B$71,0))=1,CHAR(149)&amp;" "&amp;Database!$AS$5,"")</f>
        <v/>
      </c>
    </row>
    <row r="21" spans="2:6" hidden="1">
      <c r="B21" s="1" t="str">
        <f>IF(INDEX(Database!$AN$7:$AN$71,MATCH($B$3,Database!$B$7:$B$71,0))="Yes",CHAR(149)&amp;" "&amp;Database!$AN$5,"")</f>
        <v/>
      </c>
      <c r="C21" s="1"/>
      <c r="D21" s="1" t="str">
        <f>IF(INDEX(Database!$L$7:$L$71,MATCH($B$3,Database!$B$7:$B$71,0))="Yes",CHAR(149)&amp;" "&amp;Database!$L$5,"")</f>
        <v/>
      </c>
      <c r="E21" s="1" t="str">
        <f>IF(INDEX(Database!$W$7:$W$71,MATCH($B$3,Database!$B$7:$B$71,0))="Yes",CHAR(149)&amp;" "&amp;Database!$W$5,"")</f>
        <v>• Street Interface</v>
      </c>
      <c r="F21" s="1" t="str">
        <f>IF(INDEX(Database!$AT$7:$AT$71,MATCH($B$3,Database!$B$7:$B$71,0))=1,CHAR(149)&amp;" "&amp;Database!$AT$5,"")</f>
        <v/>
      </c>
    </row>
    <row r="22" spans="2:6" hidden="1">
      <c r="B22" s="1" t="str">
        <f>IF(INDEX(Database!$AO$7:$AO$71,MATCH($B$3,Database!$B$7:$B$71,0))="Yes",CHAR(149)&amp;" "&amp;Database!$AO$5,"")</f>
        <v/>
      </c>
      <c r="C22" s="1"/>
      <c r="D22" s="1" t="str">
        <f>IF(INDEX(Database!$M$7:$M$71,MATCH($B$3,Database!$B$7:$B$71,0))="Yes",CHAR(149)&amp;" "&amp;Database!$M$5,"")</f>
        <v>• Churchyard</v>
      </c>
      <c r="E22" s="1" t="str">
        <f>IF(INDEX(Database!$X$7:$X$71,MATCH($B$3,Database!$B$7:$B$71,0))="Yes",CHAR(149)&amp;" "&amp;Database!$X$5,"")</f>
        <v>• Underground Space</v>
      </c>
      <c r="F22" s="1" t="str">
        <f>IF(INDEX(Database!$AU$7:$AU$71,MATCH($B$3,Database!$B$7:$B$71,0))=1,CHAR(149)&amp;" "&amp;Database!$AU$5,"")</f>
        <v/>
      </c>
    </row>
    <row r="23" spans="2:6" hidden="1">
      <c r="B23" s="1" t="str">
        <f>IF(INDEX(Database!$AP$7:$AP$71,MATCH($B$3,Database!$B$7:$B$71,0))="Yes",CHAR(149)&amp;" "&amp;Database!$AP$5,"")</f>
        <v>• Food, Trade and Infrastructure</v>
      </c>
      <c r="C23" s="1"/>
      <c r="D23" s="1" t="str">
        <f>IF(INDEX(Database!$N$7:$N$71,MATCH($B$3,Database!$B$7:$B$71,0))="Yes",CHAR(149)&amp;" "&amp;Database!$N$5,"")</f>
        <v/>
      </c>
      <c r="E23" s="1" t="str">
        <f>IF(INDEX(Database!$Y$7:$Y$71,MATCH($B$3,Database!$B$7:$B$71,0))="Yes",CHAR(149)&amp;" "&amp;Database!$Y$5,"")</f>
        <v/>
      </c>
      <c r="F23" s="1" t="str">
        <f>IF(INDEX(Database!$AV$7:$AV$71,MATCH($B$3,Database!$B$7:$B$71,0))=1,CHAR(149)&amp;" "&amp;Database!$AV$5,"")</f>
        <v/>
      </c>
    </row>
    <row r="24" spans="2:6" hidden="1">
      <c r="B24" s="1"/>
      <c r="C24" s="1"/>
      <c r="D24" s="1" t="str">
        <f>IF(INDEX(Database!$O$7:$O$71,MATCH($B$3,Database!$B$7:$B$71,0))="Yes",CHAR(149)&amp;" "&amp;Database!$O$5,"")</f>
        <v/>
      </c>
      <c r="E24" s="1" t="str">
        <f>IF(INDEX(Database!$Z$7:$Z$71,MATCH($B$3,Database!$B$7:$B$71,0))="Yes",CHAR(149)&amp;" "&amp;Database!$Z$5,"")</f>
        <v/>
      </c>
      <c r="F24" s="1" t="str">
        <f>IF(INDEX(Database!$AW$7:$AW$71,MATCH($B$3,Database!$B$7:$B$71,0))=1,CHAR(149)&amp;" "&amp;Database!$AW$5,"")</f>
        <v/>
      </c>
    </row>
    <row r="25" spans="2:6" hidden="1">
      <c r="B25" s="1"/>
      <c r="C25" s="1"/>
      <c r="D25" s="1" t="str">
        <f>IF(INDEX(Database!$P$7:$P$71,MATCH($B$3,Database!$B$7:$B$71,0))="Yes",CHAR(149)&amp;" "&amp;Database!$P$5,"")</f>
        <v/>
      </c>
      <c r="E25" s="1" t="str">
        <f>IF(INDEX(Database!$AA$7:$AA$71,MATCH($B$3,Database!$B$7:$B$71,0))="Yes",CHAR(149)&amp;" "&amp;Database!$AA$5,"")</f>
        <v/>
      </c>
      <c r="F25" s="1" t="str">
        <f>IF(INDEX(Database!$AX$7:$AX$71,MATCH($B$3,Database!$B$7:$B$71,0))=1,CHAR(149)&amp;" "&amp;Database!$AX$5,"")</f>
        <v>• Economic savings</v>
      </c>
    </row>
    <row r="26" spans="2:6" hidden="1">
      <c r="B26" s="1"/>
      <c r="C26" s="1"/>
      <c r="D26" s="1" t="str">
        <f>IF(INDEX(Database!$Q$7:$Q$71,MATCH($B$3,Database!$B$7:$B$71,0))="Yes",CHAR(149)&amp;" "&amp;Database!$Q$5,"")</f>
        <v/>
      </c>
      <c r="E26" s="1" t="str">
        <f>IF(INDEX(Database!$AB$7:$AB$71,MATCH($B$3,Database!$B$7:$B$71,0))="Yes",CHAR(149)&amp;" "&amp;Database!$AB$5,"")</f>
        <v/>
      </c>
      <c r="F26" s="1" t="str">
        <f>IF(INDEX(Database!$AY$7:$AY$71,MATCH($B$3,Database!$B$7:$B$71,0))=1,CHAR(149)&amp;" "&amp;Database!$AY$5,"")</f>
        <v/>
      </c>
    </row>
    <row r="27" spans="2:6" hidden="1">
      <c r="B27" s="1"/>
      <c r="C27" s="1"/>
      <c r="D27" s="1" t="str">
        <f>IF(INDEX(Database!$R$7:$R$71,MATCH($B$3,Database!$B$7:$B$71,0))="Yes",CHAR(149)&amp;" "&amp;Database!$R$5,"")</f>
        <v>• Open Spaces</v>
      </c>
      <c r="E27" s="1" t="str">
        <f>IF(INDEX(Database!$AC$7:$AC$71,MATCH($B$3,Database!$B$7:$B$71,0))="Yes",CHAR(149)&amp;" "&amp;Database!$AC$5,"")</f>
        <v>• Flood Protection</v>
      </c>
      <c r="F27" s="1" t="str">
        <f>IF(INDEX(Database!$AZ$7:$AZ$71,MATCH($B$3,Database!$B$7:$B$71,0))=1,CHAR(149)&amp;" "&amp;Database!$AZ$5,"")</f>
        <v/>
      </c>
    </row>
    <row r="28" spans="2:6" hidden="1">
      <c r="B28" s="1"/>
      <c r="C28" s="1"/>
      <c r="D28" s="1"/>
      <c r="E28" s="1" t="str">
        <f>IF(INDEX(Database!$AD$7:$AD$71,MATCH($B$3,Database!$B$7:$B$71,0))="Yes",CHAR(149)&amp;" "&amp;Database!$AD$5,"")</f>
        <v/>
      </c>
      <c r="F28" s="1" t="str">
        <f>IF(INDEX(Database!$BA$7:$BA$71,MATCH($B$3,Database!$B$7:$B$71,0))=1,CHAR(149)&amp;" "&amp;Database!$BA$5,"")</f>
        <v>• Increased property value</v>
      </c>
    </row>
    <row r="29" spans="2:6" hidden="1">
      <c r="B29" s="1"/>
      <c r="C29" s="1"/>
      <c r="D29" s="1"/>
      <c r="E29" s="1" t="str">
        <f>IF(INDEX(Database!$AE$7:$AE$71,MATCH($B$3,Database!$B$7:$B$71,0))="Yes",CHAR(149)&amp;" "&amp;Database!$AE$5,"")</f>
        <v/>
      </c>
      <c r="F29" s="1" t="str">
        <f>IF(INDEX(Database!$BB$7:$BB$71,MATCH($B$3,Database!$B$7:$B$71,0))=1,CHAR(149)&amp;" "&amp;Database!$BB$5,"")</f>
        <v/>
      </c>
    </row>
    <row r="30" spans="2:6" hidden="1">
      <c r="B30" s="1"/>
      <c r="C30" s="1"/>
      <c r="D30" s="1"/>
      <c r="E30" s="1" t="str">
        <f>IF(INDEX(Database!$AF$7:$AF$71,MATCH($B$3,Database!$B$7:$B$71,0))="Yes",CHAR(149)&amp;" "&amp;Database!$AF$5,"")</f>
        <v/>
      </c>
      <c r="F30" s="1" t="str">
        <f>IF(INDEX(Database!$BC$7:$BC$71,MATCH($B$3,Database!$B$7:$B$71,0))=1,CHAR(149)&amp;" "&amp;Database!$BC$5,"")</f>
        <v/>
      </c>
    </row>
    <row r="31" spans="2:6" hidden="1">
      <c r="B31" s="1"/>
      <c r="C31" s="1"/>
      <c r="D31" s="1"/>
      <c r="E31" s="1" t="str">
        <f>IF(INDEX(Database!$AG$7:$AG$71,MATCH($B$3,Database!$B$7:$B$71,0))="Yes",CHAR(149)&amp;" "&amp;Database!$AG$5,"")</f>
        <v/>
      </c>
      <c r="F31" s="1" t="str">
        <f>IF(INDEX(Database!$BD$7:$BD$71,MATCH($B$3,Database!$B$7:$B$71,0))=1,CHAR(149)&amp;" "&amp;Database!$BD$5,"")</f>
        <v>• Health and wellbeing</v>
      </c>
    </row>
    <row r="32" spans="2:6" hidden="1">
      <c r="B32" s="1"/>
      <c r="C32" s="1"/>
      <c r="D32" s="1"/>
      <c r="E32" s="1"/>
      <c r="F32" s="1" t="str">
        <f>IF(INDEX(Database!$BE$7:$BE$71,MATCH($B$3,Database!$B$7:$B$71,0))=1,CHAR(149)&amp;" "&amp;Database!$BE$5,"")</f>
        <v/>
      </c>
    </row>
    <row r="33" spans="2:6" hidden="1">
      <c r="B33" s="1"/>
      <c r="C33" s="1"/>
      <c r="D33" s="1"/>
      <c r="E33" s="1"/>
      <c r="F33" s="1" t="str">
        <f>IF(INDEX(Database!$BF$7:$BF$71,MATCH($B$3,Database!$B$7:$B$71,0))=1,CHAR(149)&amp;" "&amp;Database!$BF$5,"")</f>
        <v/>
      </c>
    </row>
  </sheetData>
  <mergeCells count="6">
    <mergeCell ref="B9:B10"/>
    <mergeCell ref="C9:C10"/>
    <mergeCell ref="A1:C1"/>
    <mergeCell ref="C3:E3"/>
    <mergeCell ref="B5:B8"/>
    <mergeCell ref="C5:C8"/>
  </mergeCells>
  <hyperlinks>
    <hyperlink ref="A1" location="'Criteria Selection'!A1" display="&lt; BACK TO CRITERIA SELECTION" xr:uid="{D1D6AC43-88C3-4E1C-8EA0-757766A7DCE5}"/>
  </hyperlinks>
  <pageMargins left="0.7" right="0.7" top="0.75" bottom="0.75" header="0.3" footer="0.3"/>
  <pageSetup paperSize="9" orientation="portrait" r:id="rId1"/>
  <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542748-090D-47B3-A4BF-A942924CC682}">
  <sheetPr codeName="Sheet51"/>
  <dimension ref="A1:G33"/>
  <sheetViews>
    <sheetView topLeftCell="D1" zoomScale="80" zoomScaleNormal="80" workbookViewId="0">
      <selection activeCell="E10" sqref="E10:G10"/>
    </sheetView>
  </sheetViews>
  <sheetFormatPr defaultRowHeight="16.5"/>
  <cols>
    <col min="1" max="1" width="2.5" customWidth="1"/>
    <col min="2" max="2" width="12.625" customWidth="1"/>
    <col min="3" max="3" width="124.375" customWidth="1"/>
    <col min="4" max="4" width="13.375" customWidth="1"/>
    <col min="5" max="5" width="41.5" customWidth="1"/>
    <col min="6" max="6" width="11.5" customWidth="1"/>
    <col min="7" max="7" width="48.875" customWidth="1"/>
  </cols>
  <sheetData>
    <row r="1" spans="1:7" s="59" customFormat="1" ht="23.25" customHeight="1">
      <c r="A1" s="160" t="s">
        <v>338</v>
      </c>
      <c r="B1" s="160"/>
      <c r="C1" s="160"/>
    </row>
    <row r="2" spans="1:7" ht="8.25" customHeight="1"/>
    <row r="3" spans="1:7" ht="24.75" customHeight="1">
      <c r="B3" s="87" t="s">
        <v>250</v>
      </c>
      <c r="C3" s="161" t="str">
        <f>VLOOKUP(B3,Database!B7:C71,2,FALSE)</f>
        <v>Protect key assets, critical infrastructure and sensitive equipment in flood zones</v>
      </c>
      <c r="D3" s="161"/>
      <c r="E3" s="161"/>
      <c r="F3" s="88"/>
      <c r="G3" s="88"/>
    </row>
    <row r="4" spans="1:7" ht="113.25" customHeight="1">
      <c r="B4" s="66" t="s">
        <v>339</v>
      </c>
      <c r="C4" s="65" t="s">
        <v>611</v>
      </c>
      <c r="D4" s="112" t="s">
        <v>378</v>
      </c>
      <c r="E4" s="119" t="s">
        <v>612</v>
      </c>
      <c r="F4" s="95"/>
      <c r="G4" s="96"/>
    </row>
    <row r="5" spans="1:7" ht="80.25" customHeight="1">
      <c r="B5" s="162" t="s">
        <v>343</v>
      </c>
      <c r="C5" s="163" t="s">
        <v>613</v>
      </c>
      <c r="D5" s="108"/>
      <c r="E5" s="118"/>
      <c r="F5" s="97"/>
      <c r="G5" s="98"/>
    </row>
    <row r="6" spans="1:7" ht="49.5" customHeight="1">
      <c r="B6" s="162"/>
      <c r="C6" s="164"/>
      <c r="D6" s="66" t="s">
        <v>345</v>
      </c>
      <c r="E6" s="67" t="str">
        <f>B18&amp;" "&amp;B19&amp;CHAR(10)&amp;B20&amp;" "&amp;B21&amp;CHAR(10)&amp;B22&amp;" "&amp;B23</f>
        <v>• Flooding 
 • Food, Trade and Infrastructure</v>
      </c>
      <c r="F6" s="112" t="s">
        <v>381</v>
      </c>
      <c r="G6" s="147" t="str">
        <f>F18&amp;" "&amp;F19&amp;" "&amp;F20&amp;CHAR(10)&amp;F21&amp;" "&amp;F22&amp;" "&amp;F23&amp;CHAR(10)&amp;F24&amp;" "&amp;F25&amp;" "&amp;F26&amp;CHAR(10)&amp;F27&amp;" "&amp;F28&amp;" "&amp;F29&amp;CHAR(10)&amp;F30&amp;" "&amp;F31&amp;" "&amp;F32&amp;" "&amp;F33</f>
        <v xml:space="preserve">  
 • Economic savings 
   </v>
      </c>
    </row>
    <row r="7" spans="1:7" ht="48.75" customHeight="1">
      <c r="B7" s="162"/>
      <c r="C7" s="164"/>
      <c r="D7" s="66" t="s">
        <v>347</v>
      </c>
      <c r="E7" s="67" t="str">
        <f>C18&amp;CHAR(10)&amp;C19&amp;CHAR(10)&amp;C20</f>
        <v>• Buildings
• City Public Realm
• Open Spaces</v>
      </c>
      <c r="F7" s="108"/>
      <c r="G7" s="114"/>
    </row>
    <row r="8" spans="1:7" ht="73.5" customHeight="1">
      <c r="B8" s="162"/>
      <c r="C8" s="164"/>
      <c r="D8" s="66" t="s">
        <v>348</v>
      </c>
      <c r="E8" s="67" t="str">
        <f>D18&amp;"  "&amp;D19&amp;CHAR(10)&amp;D20&amp;" "&amp;D21&amp;CHAR(10)&amp;D22&amp;"  "&amp;D23&amp;CHAR(10)&amp;D24&amp;"  "&amp;D25&amp;CHAR(10)&amp;D26&amp;"  "&amp;D27</f>
        <v xml:space="preserve">  • Commercial or Institutional Building
• Heritage Building 
  • TfL Street
• CoL Street  • Civic Space
• Publicly Accessible Private Land  • Open Spaces</v>
      </c>
      <c r="F8" s="66" t="s">
        <v>349</v>
      </c>
      <c r="G8" s="65" t="str">
        <f>E18&amp;" "&amp;E19&amp;" "&amp;E20&amp;CHAR(10)&amp;E21&amp;" "&amp;E22&amp;" "&amp;E23&amp;CHAR(10)&amp;E24&amp;" "&amp;E25&amp;" "&amp;E26&amp;CHAR(10)&amp;E27&amp;" "&amp;E28&amp;" "&amp;E29&amp;CHAR(10)&amp;E30&amp;" "&amp;E31</f>
        <v xml:space="preserve">  
 • Underground Space 
• Flood Protection  
 • Underground Utilities</v>
      </c>
    </row>
    <row r="9" spans="1:7" ht="117.75" customHeight="1">
      <c r="B9" s="162" t="s">
        <v>350</v>
      </c>
      <c r="C9" s="165" t="s">
        <v>614</v>
      </c>
      <c r="D9" s="66" t="s">
        <v>352</v>
      </c>
      <c r="E9" s="144" t="s">
        <v>615</v>
      </c>
      <c r="F9" s="151"/>
      <c r="G9" s="137"/>
    </row>
    <row r="10" spans="1:7" ht="129" customHeight="1">
      <c r="B10" s="162"/>
      <c r="C10" s="166"/>
      <c r="D10" s="66" t="s">
        <v>354</v>
      </c>
      <c r="E10" s="139" t="s">
        <v>616</v>
      </c>
      <c r="F10" s="145"/>
      <c r="G10" s="140"/>
    </row>
    <row r="11" spans="1:7" ht="15" customHeight="1"/>
    <row r="17" spans="2:6" hidden="1">
      <c r="B17" s="62" t="s">
        <v>44</v>
      </c>
      <c r="C17" s="62" t="s">
        <v>39</v>
      </c>
      <c r="D17" s="62" t="s">
        <v>40</v>
      </c>
      <c r="E17" s="62" t="s">
        <v>41</v>
      </c>
      <c r="F17" s="62" t="s">
        <v>45</v>
      </c>
    </row>
    <row r="18" spans="2:6" hidden="1">
      <c r="B18" s="1" t="str">
        <f>IF(INDEX(Database!$AK$7:$AK$71,MATCH($B$3,Database!$B$7:$B$71,0))="Yes",CHAR(149)&amp;" "&amp;Database!$AK$5,"")</f>
        <v>• Flooding</v>
      </c>
      <c r="C18" s="1" t="str">
        <f>IF(INDEX(Database!$E$7:$E$71,MATCH($B$3,Database!$B$7:$B$71,0))="Yes",CHAR(149)&amp;" "&amp;Database!$E$5,"")</f>
        <v>• Buildings</v>
      </c>
      <c r="D18" s="1" t="str">
        <f>IF(INDEX(Database!$I$7:$I$71,MATCH($B$3,Database!$B$7:$B$71,0))="Yes",CHAR(149)&amp;" "&amp;Database!$I$5,"")</f>
        <v/>
      </c>
      <c r="E18" s="1" t="str">
        <f>IF(INDEX(Database!$T$7:$T$71,MATCH($B$3,Database!$B$7:$B$71,0))="Yes",CHAR(149)&amp;" "&amp;Database!$T$5,"")</f>
        <v/>
      </c>
      <c r="F18" s="1" t="str">
        <f>IF(INDEX(Database!$AQ$7:$AQ$71,MATCH($B$3,Database!$B$7:$B$71,0))=1,CHAR(149)&amp;" "&amp;Database!$AQ$5,"")</f>
        <v/>
      </c>
    </row>
    <row r="19" spans="2:6" hidden="1">
      <c r="B19" s="1" t="str">
        <f>IF(INDEX(Database!$AL$7:$AL$71,MATCH($B$3,Database!$B$7:$B$71,0))="Yes",CHAR(149)&amp;" "&amp;Database!$AL$5,"")</f>
        <v/>
      </c>
      <c r="C19" s="1" t="str">
        <f>IF(INDEX(Database!$F$7:$F$71,MATCH($B$3,Database!$B$7:$B$71,0))="Yes",CHAR(149)&amp;" "&amp;Database!$F$5,"")</f>
        <v>• City Public Realm</v>
      </c>
      <c r="D19" s="1" t="str">
        <f>IF(INDEX(Database!$J$7:$J$71,MATCH($B$3,Database!$B$7:$B$71,0))="Yes",CHAR(149)&amp;" "&amp;Database!$J$5,"")</f>
        <v>• Commercial or Institutional Building</v>
      </c>
      <c r="E19" s="1" t="str">
        <f>IF(INDEX(Database!$U$7:$U$71,MATCH($B$3,Database!$B$7:$B$71,0))="Yes",CHAR(149)&amp;" "&amp;Database!$U$5,"")</f>
        <v/>
      </c>
      <c r="F19" s="1" t="str">
        <f>IF(INDEX(Database!$AR$7:$AR$71,MATCH($B$3,Database!$B$7:$B$71,0))=1,CHAR(149)&amp;" "&amp;Database!$AR$5,"")</f>
        <v/>
      </c>
    </row>
    <row r="20" spans="2:6" hidden="1">
      <c r="B20" s="1" t="str">
        <f>IF(INDEX(Database!$AM$7:$AM$71,MATCH($B$3,Database!$B$7:$B$71,0))="Yes",CHAR(149)&amp;" "&amp;Database!$AM$5,"")</f>
        <v/>
      </c>
      <c r="C20" s="1" t="str">
        <f>IF(INDEX(Database!$G$7:$G$71,MATCH($B$3,Database!$B$7:$B$71,0))="Yes",CHAR(149)&amp;" "&amp;Database!$G$5,"")</f>
        <v>• Open Spaces</v>
      </c>
      <c r="D20" s="1" t="str">
        <f>IF(INDEX(Database!$K$7:$K$71,MATCH($B$3,Database!$B$7:$B$71,0))="Yes",CHAR(149)&amp;" "&amp;Database!$K$5,"")</f>
        <v>• Heritage Building</v>
      </c>
      <c r="E20" s="1" t="str">
        <f>IF(INDEX(Database!$V$7:$V$71,MATCH($B$3,Database!$B$7:$B$71,0))="Yes",CHAR(149)&amp;" "&amp;Database!$V$5,"")</f>
        <v/>
      </c>
      <c r="F20" s="1" t="str">
        <f>IF(INDEX(Database!$AS$7:$AS$71,MATCH($B$3,Database!$B$7:$B$71,0))=1,CHAR(149)&amp;" "&amp;Database!$AS$5,"")</f>
        <v/>
      </c>
    </row>
    <row r="21" spans="2:6" hidden="1">
      <c r="B21" s="1" t="str">
        <f>IF(INDEX(Database!$AN$7:$AN$71,MATCH($B$3,Database!$B$7:$B$71,0))="Yes",CHAR(149)&amp;" "&amp;Database!$AN$5,"")</f>
        <v/>
      </c>
      <c r="C21" s="1"/>
      <c r="D21" s="1" t="str">
        <f>IF(INDEX(Database!$L$7:$L$71,MATCH($B$3,Database!$B$7:$B$71,0))="Yes",CHAR(149)&amp;" "&amp;Database!$L$5,"")</f>
        <v/>
      </c>
      <c r="E21" s="1" t="str">
        <f>IF(INDEX(Database!$W$7:$W$71,MATCH($B$3,Database!$B$7:$B$71,0))="Yes",CHAR(149)&amp;" "&amp;Database!$W$5,"")</f>
        <v/>
      </c>
      <c r="F21" s="1" t="str">
        <f>IF(INDEX(Database!$AT$7:$AT$71,MATCH($B$3,Database!$B$7:$B$71,0))=1,CHAR(149)&amp;" "&amp;Database!$AT$5,"")</f>
        <v/>
      </c>
    </row>
    <row r="22" spans="2:6" hidden="1">
      <c r="B22" s="1" t="str">
        <f>IF(INDEX(Database!$AO$7:$AO$71,MATCH($B$3,Database!$B$7:$B$71,0))="Yes",CHAR(149)&amp;" "&amp;Database!$AO$5,"")</f>
        <v/>
      </c>
      <c r="C22" s="1"/>
      <c r="D22" s="1" t="str">
        <f>IF(INDEX(Database!$M$7:$M$71,MATCH($B$3,Database!$B$7:$B$71,0))="Yes",CHAR(149)&amp;" "&amp;Database!$M$5,"")</f>
        <v/>
      </c>
      <c r="E22" s="1" t="str">
        <f>IF(INDEX(Database!$X$7:$X$71,MATCH($B$3,Database!$B$7:$B$71,0))="Yes",CHAR(149)&amp;" "&amp;Database!$X$5,"")</f>
        <v>• Underground Space</v>
      </c>
      <c r="F22" s="1" t="str">
        <f>IF(INDEX(Database!$AU$7:$AU$71,MATCH($B$3,Database!$B$7:$B$71,0))=1,CHAR(149)&amp;" "&amp;Database!$AU$5,"")</f>
        <v/>
      </c>
    </row>
    <row r="23" spans="2:6" hidden="1">
      <c r="B23" s="1" t="str">
        <f>IF(INDEX(Database!$AP$7:$AP$71,MATCH($B$3,Database!$B$7:$B$71,0))="Yes",CHAR(149)&amp;" "&amp;Database!$AP$5,"")</f>
        <v>• Food, Trade and Infrastructure</v>
      </c>
      <c r="C23" s="1"/>
      <c r="D23" s="1" t="str">
        <f>IF(INDEX(Database!$N$7:$N$71,MATCH($B$3,Database!$B$7:$B$71,0))="Yes",CHAR(149)&amp;" "&amp;Database!$N$5,"")</f>
        <v>• TfL Street</v>
      </c>
      <c r="E23" s="1" t="str">
        <f>IF(INDEX(Database!$Y$7:$Y$71,MATCH($B$3,Database!$B$7:$B$71,0))="Yes",CHAR(149)&amp;" "&amp;Database!$Y$5,"")</f>
        <v/>
      </c>
      <c r="F23" s="1" t="str">
        <f>IF(INDEX(Database!$AV$7:$AV$71,MATCH($B$3,Database!$B$7:$B$71,0))=1,CHAR(149)&amp;" "&amp;Database!$AV$5,"")</f>
        <v/>
      </c>
    </row>
    <row r="24" spans="2:6" hidden="1">
      <c r="B24" s="1"/>
      <c r="C24" s="1"/>
      <c r="D24" s="1" t="str">
        <f>IF(INDEX(Database!$O$7:$O$71,MATCH($B$3,Database!$B$7:$B$71,0))="Yes",CHAR(149)&amp;" "&amp;Database!$O$5,"")</f>
        <v>• CoL Street</v>
      </c>
      <c r="E24" s="1" t="str">
        <f>IF(INDEX(Database!$Z$7:$Z$71,MATCH($B$3,Database!$B$7:$B$71,0))="Yes",CHAR(149)&amp;" "&amp;Database!$Z$5,"")</f>
        <v/>
      </c>
      <c r="F24" s="1" t="str">
        <f>IF(INDEX(Database!$AW$7:$AW$71,MATCH($B$3,Database!$B$7:$B$71,0))=1,CHAR(149)&amp;" "&amp;Database!$AW$5,"")</f>
        <v/>
      </c>
    </row>
    <row r="25" spans="2:6" hidden="1">
      <c r="B25" s="1"/>
      <c r="C25" s="1"/>
      <c r="D25" s="1" t="str">
        <f>IF(INDEX(Database!$P$7:$P$71,MATCH($B$3,Database!$B$7:$B$71,0))="Yes",CHAR(149)&amp;" "&amp;Database!$P$5,"")</f>
        <v>• Civic Space</v>
      </c>
      <c r="E25" s="1" t="str">
        <f>IF(INDEX(Database!$AA$7:$AA$71,MATCH($B$3,Database!$B$7:$B$71,0))="Yes",CHAR(149)&amp;" "&amp;Database!$AA$5,"")</f>
        <v/>
      </c>
      <c r="F25" s="1" t="str">
        <f>IF(INDEX(Database!$AX$7:$AX$71,MATCH($B$3,Database!$B$7:$B$71,0))=1,CHAR(149)&amp;" "&amp;Database!$AX$5,"")</f>
        <v>• Economic savings</v>
      </c>
    </row>
    <row r="26" spans="2:6" hidden="1">
      <c r="B26" s="1"/>
      <c r="C26" s="1"/>
      <c r="D26" s="1" t="str">
        <f>IF(INDEX(Database!$Q$7:$Q$71,MATCH($B$3,Database!$B$7:$B$71,0))="Yes",CHAR(149)&amp;" "&amp;Database!$Q$5,"")</f>
        <v>• Publicly Accessible Private Land</v>
      </c>
      <c r="E26" s="1" t="str">
        <f>IF(INDEX(Database!$AB$7:$AB$71,MATCH($B$3,Database!$B$7:$B$71,0))="Yes",CHAR(149)&amp;" "&amp;Database!$AB$5,"")</f>
        <v/>
      </c>
      <c r="F26" s="1" t="str">
        <f>IF(INDEX(Database!$AY$7:$AY$71,MATCH($B$3,Database!$B$7:$B$71,0))=1,CHAR(149)&amp;" "&amp;Database!$AY$5,"")</f>
        <v/>
      </c>
    </row>
    <row r="27" spans="2:6" hidden="1">
      <c r="B27" s="1"/>
      <c r="C27" s="1"/>
      <c r="D27" s="1" t="str">
        <f>IF(INDEX(Database!$R$7:$R$71,MATCH($B$3,Database!$B$7:$B$71,0))="Yes",CHAR(149)&amp;" "&amp;Database!$R$5,"")</f>
        <v>• Open Spaces</v>
      </c>
      <c r="E27" s="1" t="str">
        <f>IF(INDEX(Database!$AC$7:$AC$71,MATCH($B$3,Database!$B$7:$B$71,0))="Yes",CHAR(149)&amp;" "&amp;Database!$AC$5,"")</f>
        <v>• Flood Protection</v>
      </c>
      <c r="F27" s="1" t="str">
        <f>IF(INDEX(Database!$AZ$7:$AZ$71,MATCH($B$3,Database!$B$7:$B$71,0))=1,CHAR(149)&amp;" "&amp;Database!$AZ$5,"")</f>
        <v/>
      </c>
    </row>
    <row r="28" spans="2:6" hidden="1">
      <c r="B28" s="1"/>
      <c r="C28" s="1"/>
      <c r="D28" s="1"/>
      <c r="E28" s="1" t="str">
        <f>IF(INDEX(Database!$AD$7:$AD$71,MATCH($B$3,Database!$B$7:$B$71,0))="Yes",CHAR(149)&amp;" "&amp;Database!$AD$5,"")</f>
        <v/>
      </c>
      <c r="F28" s="1" t="str">
        <f>IF(INDEX(Database!$BA$7:$BA$71,MATCH($B$3,Database!$B$7:$B$71,0))=1,CHAR(149)&amp;" "&amp;Database!$BA$5,"")</f>
        <v/>
      </c>
    </row>
    <row r="29" spans="2:6" hidden="1">
      <c r="B29" s="1"/>
      <c r="C29" s="1"/>
      <c r="D29" s="1"/>
      <c r="E29" s="1" t="str">
        <f>IF(INDEX(Database!$AE$7:$AE$71,MATCH($B$3,Database!$B$7:$B$71,0))="Yes",CHAR(149)&amp;" "&amp;Database!$AE$5,"")</f>
        <v/>
      </c>
      <c r="F29" s="1" t="str">
        <f>IF(INDEX(Database!$BB$7:$BB$71,MATCH($B$3,Database!$B$7:$B$71,0))=1,CHAR(149)&amp;" "&amp;Database!$BB$5,"")</f>
        <v/>
      </c>
    </row>
    <row r="30" spans="2:6" hidden="1">
      <c r="B30" s="1"/>
      <c r="C30" s="1"/>
      <c r="D30" s="1"/>
      <c r="E30" s="1" t="str">
        <f>IF(INDEX(Database!$AF$7:$AF$71,MATCH($B$3,Database!$B$7:$B$71,0))="Yes",CHAR(149)&amp;" "&amp;Database!$AF$5,"")</f>
        <v/>
      </c>
      <c r="F30" s="1" t="str">
        <f>IF(INDEX(Database!$BC$7:$BC$71,MATCH($B$3,Database!$B$7:$B$71,0))=1,CHAR(149)&amp;" "&amp;Database!$BC$5,"")</f>
        <v/>
      </c>
    </row>
    <row r="31" spans="2:6" hidden="1">
      <c r="B31" s="1"/>
      <c r="C31" s="1"/>
      <c r="D31" s="1"/>
      <c r="E31" s="1" t="str">
        <f>IF(INDEX(Database!$AG$7:$AG$71,MATCH($B$3,Database!$B$7:$B$71,0))="Yes",CHAR(149)&amp;" "&amp;Database!$AG$5,"")</f>
        <v>• Underground Utilities</v>
      </c>
      <c r="F31" s="1" t="str">
        <f>IF(INDEX(Database!$BD$7:$BD$71,MATCH($B$3,Database!$B$7:$B$71,0))=1,CHAR(149)&amp;" "&amp;Database!$BD$5,"")</f>
        <v/>
      </c>
    </row>
    <row r="32" spans="2:6" hidden="1">
      <c r="B32" s="1"/>
      <c r="C32" s="1"/>
      <c r="D32" s="1"/>
      <c r="E32" s="1"/>
      <c r="F32" s="1" t="str">
        <f>IF(INDEX(Database!$BE$7:$BE$71,MATCH($B$3,Database!$B$7:$B$71,0))=1,CHAR(149)&amp;" "&amp;Database!$BE$5,"")</f>
        <v/>
      </c>
    </row>
    <row r="33" spans="2:6" hidden="1">
      <c r="B33" s="1"/>
      <c r="C33" s="1"/>
      <c r="D33" s="1"/>
      <c r="E33" s="1"/>
      <c r="F33" s="1" t="str">
        <f>IF(INDEX(Database!$BF$7:$BF$71,MATCH($B$3,Database!$B$7:$B$71,0))=1,CHAR(149)&amp;" "&amp;Database!$BF$5,"")</f>
        <v/>
      </c>
    </row>
  </sheetData>
  <mergeCells count="6">
    <mergeCell ref="B9:B10"/>
    <mergeCell ref="C9:C10"/>
    <mergeCell ref="A1:C1"/>
    <mergeCell ref="C3:E3"/>
    <mergeCell ref="B5:B8"/>
    <mergeCell ref="C5:C8"/>
  </mergeCells>
  <hyperlinks>
    <hyperlink ref="A1" location="'Criteria Selection'!A1" display="&lt; BACK TO CRITERIA SELECTION" xr:uid="{AE3E710C-AE61-4D1F-9F4B-FBB5394EA3B0}"/>
  </hyperlinks>
  <pageMargins left="0.7" right="0.7" top="0.75" bottom="0.75" header="0.3" footer="0.3"/>
  <pageSetup paperSize="9" orientation="portrait" r:id="rId1"/>
  <drawing r:id="rId2"/>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9C8CD0-4A2D-4B16-A2C4-C34C4907B681}">
  <sheetPr codeName="Sheet52"/>
  <dimension ref="A1:G33"/>
  <sheetViews>
    <sheetView topLeftCell="C4" zoomScale="80" zoomScaleNormal="80" workbookViewId="0">
      <selection activeCell="G9" sqref="G9"/>
    </sheetView>
  </sheetViews>
  <sheetFormatPr defaultRowHeight="16.5"/>
  <cols>
    <col min="1" max="1" width="2.5" customWidth="1"/>
    <col min="2" max="2" width="12.625" customWidth="1"/>
    <col min="3" max="3" width="124.375" customWidth="1"/>
    <col min="4" max="4" width="13.375" customWidth="1"/>
    <col min="5" max="5" width="41.5" customWidth="1"/>
    <col min="6" max="6" width="11.5" customWidth="1"/>
    <col min="7" max="7" width="48.875" customWidth="1"/>
  </cols>
  <sheetData>
    <row r="1" spans="1:7" s="59" customFormat="1" ht="23.25" customHeight="1">
      <c r="A1" s="160" t="s">
        <v>338</v>
      </c>
      <c r="B1" s="160"/>
      <c r="C1" s="160"/>
    </row>
    <row r="2" spans="1:7" ht="8.25" customHeight="1"/>
    <row r="3" spans="1:7" ht="24.75" customHeight="1">
      <c r="B3" s="87" t="s">
        <v>253</v>
      </c>
      <c r="C3" s="161" t="str">
        <f>VLOOKUP(B3,Database!B7:C71,2,FALSE)</f>
        <v>Protect key assets, critical infrastructure and sensitive equipment from overheating</v>
      </c>
      <c r="D3" s="161"/>
      <c r="E3" s="161"/>
      <c r="F3" s="88"/>
      <c r="G3" s="88"/>
    </row>
    <row r="4" spans="1:7" ht="113.25" customHeight="1">
      <c r="B4" s="66" t="s">
        <v>339</v>
      </c>
      <c r="C4" s="65" t="s">
        <v>617</v>
      </c>
      <c r="D4" s="112" t="s">
        <v>378</v>
      </c>
      <c r="E4" s="119" t="s">
        <v>618</v>
      </c>
      <c r="F4" s="95"/>
      <c r="G4" s="96"/>
    </row>
    <row r="5" spans="1:7" ht="80.25" customHeight="1">
      <c r="B5" s="162" t="s">
        <v>343</v>
      </c>
      <c r="C5" s="163" t="s">
        <v>619</v>
      </c>
      <c r="D5" s="108"/>
      <c r="E5" s="118"/>
      <c r="F5" s="97"/>
      <c r="G5" s="98"/>
    </row>
    <row r="6" spans="1:7" ht="49.5" customHeight="1">
      <c r="B6" s="162"/>
      <c r="C6" s="164"/>
      <c r="D6" s="66" t="s">
        <v>345</v>
      </c>
      <c r="E6" s="67" t="str">
        <f>B18&amp;" "&amp;B19&amp;CHAR(10)&amp;B20&amp;" "&amp;B21&amp;CHAR(10)&amp;B22&amp;" "&amp;B23</f>
        <v xml:space="preserve"> • Overheating
 • Food, Trade and Infrastructure</v>
      </c>
      <c r="F6" s="112" t="s">
        <v>381</v>
      </c>
      <c r="G6" s="113" t="str">
        <f>F18&amp;" "&amp;F19&amp;" "&amp;F20&amp;CHAR(10)&amp;F21&amp;" "&amp;F22&amp;" "&amp;F23&amp;CHAR(10)&amp;F24&amp;" "&amp;F25&amp;" "&amp;F26&amp;CHAR(10)&amp;F27&amp;" "&amp;F28&amp;" "&amp;F29&amp;CHAR(10)&amp;F30&amp;" "&amp;F31&amp;" "&amp;F32&amp;" "&amp;F33</f>
        <v xml:space="preserve">  
 • Economic savings 
   </v>
      </c>
    </row>
    <row r="7" spans="1:7" ht="48.75" customHeight="1">
      <c r="B7" s="162"/>
      <c r="C7" s="164"/>
      <c r="D7" s="66" t="s">
        <v>347</v>
      </c>
      <c r="E7" s="67" t="str">
        <f>C18&amp;CHAR(10)&amp;C19&amp;CHAR(10)&amp;C20</f>
        <v>• Buildings
• City Public Realm
• Open Spaces</v>
      </c>
      <c r="F7" s="108"/>
      <c r="G7" s="136"/>
    </row>
    <row r="8" spans="1:7" ht="73.5" customHeight="1">
      <c r="B8" s="162"/>
      <c r="C8" s="164"/>
      <c r="D8" s="66" t="s">
        <v>348</v>
      </c>
      <c r="E8" s="67" t="str">
        <f>D18&amp;"  "&amp;D19&amp;CHAR(10)&amp;D20&amp;" "&amp;D21&amp;CHAR(10)&amp;D22&amp;"  "&amp;D23&amp;CHAR(10)&amp;D24&amp;"  "&amp;D25&amp;CHAR(10)&amp;D26&amp;"  "&amp;D27</f>
        <v xml:space="preserve">  • Commercial or Institutional Building
• Heritage Building 
  • TfL Street
• CoL Street  • Civic Space
• Publicly Accessible Private Land  • Open Spaces</v>
      </c>
      <c r="F8" s="66" t="s">
        <v>349</v>
      </c>
      <c r="G8" s="65" t="str">
        <f>E18&amp;" "&amp;E19&amp;" "&amp;E20&amp;CHAR(10)&amp;E21&amp;" "&amp;E22&amp;" "&amp;E23&amp;CHAR(10)&amp;E24&amp;" "&amp;E25&amp;" "&amp;E26&amp;CHAR(10)&amp;E27&amp;" "&amp;E28&amp;" "&amp;E29&amp;CHAR(10)&amp;E30&amp;" "&amp;E31</f>
        <v xml:space="preserve"> • Envelope 
 • Underground Space 
 • Underground Utilities</v>
      </c>
    </row>
    <row r="9" spans="1:7" ht="117.75" customHeight="1">
      <c r="B9" s="162" t="s">
        <v>350</v>
      </c>
      <c r="C9" s="165"/>
      <c r="D9" s="66" t="s">
        <v>352</v>
      </c>
      <c r="E9" s="122" t="s">
        <v>620</v>
      </c>
      <c r="F9" s="138"/>
      <c r="G9" s="137"/>
    </row>
    <row r="10" spans="1:7" ht="129" customHeight="1">
      <c r="B10" s="162"/>
      <c r="C10" s="166"/>
      <c r="D10" s="66" t="s">
        <v>354</v>
      </c>
      <c r="E10" s="139" t="s">
        <v>620</v>
      </c>
      <c r="F10" s="145"/>
      <c r="G10" s="142"/>
    </row>
    <row r="11" spans="1:7" ht="15" customHeight="1"/>
    <row r="17" spans="2:6" hidden="1">
      <c r="B17" s="62" t="s">
        <v>44</v>
      </c>
      <c r="C17" s="62" t="s">
        <v>39</v>
      </c>
      <c r="D17" s="62" t="s">
        <v>40</v>
      </c>
      <c r="E17" s="62" t="s">
        <v>41</v>
      </c>
      <c r="F17" s="62" t="s">
        <v>45</v>
      </c>
    </row>
    <row r="18" spans="2:6" hidden="1">
      <c r="B18" s="1" t="str">
        <f>IF(INDEX(Database!$AK$7:$AK$71,MATCH($B$3,Database!$B$7:$B$71,0))="Yes",CHAR(149)&amp;" "&amp;Database!$AK$5,"")</f>
        <v/>
      </c>
      <c r="C18" s="1" t="str">
        <f>IF(INDEX(Database!$E$7:$E$71,MATCH($B$3,Database!$B$7:$B$71,0))="Yes",CHAR(149)&amp;" "&amp;Database!$E$5,"")</f>
        <v>• Buildings</v>
      </c>
      <c r="D18" s="1" t="str">
        <f>IF(INDEX(Database!$I$7:$I$71,MATCH($B$3,Database!$B$7:$B$71,0))="Yes",CHAR(149)&amp;" "&amp;Database!$I$5,"")</f>
        <v/>
      </c>
      <c r="E18" s="1" t="str">
        <f>IF(INDEX(Database!$T$7:$T$71,MATCH($B$3,Database!$B$7:$B$71,0))="Yes",CHAR(149)&amp;" "&amp;Database!$T$5,"")</f>
        <v/>
      </c>
      <c r="F18" s="1" t="str">
        <f>IF(INDEX(Database!$AQ$7:$AQ$71,MATCH($B$3,Database!$B$7:$B$71,0))=1,CHAR(149)&amp;" "&amp;Database!$AQ$5,"")</f>
        <v/>
      </c>
    </row>
    <row r="19" spans="2:6" hidden="1">
      <c r="B19" s="1" t="str">
        <f>IF(INDEX(Database!$AL$7:$AL$71,MATCH($B$3,Database!$B$7:$B$71,0))="Yes",CHAR(149)&amp;" "&amp;Database!$AL$5,"")</f>
        <v>• Overheating</v>
      </c>
      <c r="C19" s="1" t="str">
        <f>IF(INDEX(Database!$F$7:$F$71,MATCH($B$3,Database!$B$7:$B$71,0))="Yes",CHAR(149)&amp;" "&amp;Database!$F$5,"")</f>
        <v>• City Public Realm</v>
      </c>
      <c r="D19" s="1" t="str">
        <f>IF(INDEX(Database!$J$7:$J$71,MATCH($B$3,Database!$B$7:$B$71,0))="Yes",CHAR(149)&amp;" "&amp;Database!$J$5,"")</f>
        <v>• Commercial or Institutional Building</v>
      </c>
      <c r="E19" s="1" t="str">
        <f>IF(INDEX(Database!$U$7:$U$71,MATCH($B$3,Database!$B$7:$B$71,0))="Yes",CHAR(149)&amp;" "&amp;Database!$U$5,"")</f>
        <v>• Envelope</v>
      </c>
      <c r="F19" s="1" t="str">
        <f>IF(INDEX(Database!$AR$7:$AR$71,MATCH($B$3,Database!$B$7:$B$71,0))=1,CHAR(149)&amp;" "&amp;Database!$AR$5,"")</f>
        <v/>
      </c>
    </row>
    <row r="20" spans="2:6" hidden="1">
      <c r="B20" s="1" t="str">
        <f>IF(INDEX(Database!$AM$7:$AM$71,MATCH($B$3,Database!$B$7:$B$71,0))="Yes",CHAR(149)&amp;" "&amp;Database!$AM$5,"")</f>
        <v/>
      </c>
      <c r="C20" s="1" t="str">
        <f>IF(INDEX(Database!$G$7:$G$71,MATCH($B$3,Database!$B$7:$B$71,0))="Yes",CHAR(149)&amp;" "&amp;Database!$G$5,"")</f>
        <v>• Open Spaces</v>
      </c>
      <c r="D20" s="1" t="str">
        <f>IF(INDEX(Database!$K$7:$K$71,MATCH($B$3,Database!$B$7:$B$71,0))="Yes",CHAR(149)&amp;" "&amp;Database!$K$5,"")</f>
        <v>• Heritage Building</v>
      </c>
      <c r="E20" s="1" t="str">
        <f>IF(INDEX(Database!$V$7:$V$71,MATCH($B$3,Database!$B$7:$B$71,0))="Yes",CHAR(149)&amp;" "&amp;Database!$V$5,"")</f>
        <v/>
      </c>
      <c r="F20" s="1" t="str">
        <f>IF(INDEX(Database!$AS$7:$AS$71,MATCH($B$3,Database!$B$7:$B$71,0))=1,CHAR(149)&amp;" "&amp;Database!$AS$5,"")</f>
        <v/>
      </c>
    </row>
    <row r="21" spans="2:6" hidden="1">
      <c r="B21" s="1" t="str">
        <f>IF(INDEX(Database!$AN$7:$AN$71,MATCH($B$3,Database!$B$7:$B$71,0))="Yes",CHAR(149)&amp;" "&amp;Database!$AN$5,"")</f>
        <v/>
      </c>
      <c r="C21" s="1"/>
      <c r="D21" s="1" t="str">
        <f>IF(INDEX(Database!$L$7:$L$71,MATCH($B$3,Database!$B$7:$B$71,0))="Yes",CHAR(149)&amp;" "&amp;Database!$L$5,"")</f>
        <v/>
      </c>
      <c r="E21" s="1" t="str">
        <f>IF(INDEX(Database!$W$7:$W$71,MATCH($B$3,Database!$B$7:$B$71,0))="Yes",CHAR(149)&amp;" "&amp;Database!$W$5,"")</f>
        <v/>
      </c>
      <c r="F21" s="1" t="str">
        <f>IF(INDEX(Database!$AT$7:$AT$71,MATCH($B$3,Database!$B$7:$B$71,0))=1,CHAR(149)&amp;" "&amp;Database!$AT$5,"")</f>
        <v/>
      </c>
    </row>
    <row r="22" spans="2:6" hidden="1">
      <c r="B22" s="1" t="str">
        <f>IF(INDEX(Database!$AO$7:$AO$71,MATCH($B$3,Database!$B$7:$B$71,0))="Yes",CHAR(149)&amp;" "&amp;Database!$AO$5,"")</f>
        <v/>
      </c>
      <c r="C22" s="1"/>
      <c r="D22" s="1" t="str">
        <f>IF(INDEX(Database!$M$7:$M$71,MATCH($B$3,Database!$B$7:$B$71,0))="Yes",CHAR(149)&amp;" "&amp;Database!$M$5,"")</f>
        <v/>
      </c>
      <c r="E22" s="1" t="str">
        <f>IF(INDEX(Database!$X$7:$X$71,MATCH($B$3,Database!$B$7:$B$71,0))="Yes",CHAR(149)&amp;" "&amp;Database!$X$5,"")</f>
        <v>• Underground Space</v>
      </c>
      <c r="F22" s="1" t="str">
        <f>IF(INDEX(Database!$AU$7:$AU$71,MATCH($B$3,Database!$B$7:$B$71,0))=1,CHAR(149)&amp;" "&amp;Database!$AU$5,"")</f>
        <v/>
      </c>
    </row>
    <row r="23" spans="2:6" hidden="1">
      <c r="B23" s="1" t="str">
        <f>IF(INDEX(Database!$AP$7:$AP$71,MATCH($B$3,Database!$B$7:$B$71,0))="Yes",CHAR(149)&amp;" "&amp;Database!$AP$5,"")</f>
        <v>• Food, Trade and Infrastructure</v>
      </c>
      <c r="C23" s="1"/>
      <c r="D23" s="1" t="str">
        <f>IF(INDEX(Database!$N$7:$N$71,MATCH($B$3,Database!$B$7:$B$71,0))="Yes",CHAR(149)&amp;" "&amp;Database!$N$5,"")</f>
        <v>• TfL Street</v>
      </c>
      <c r="E23" s="1" t="str">
        <f>IF(INDEX(Database!$Y$7:$Y$71,MATCH($B$3,Database!$B$7:$B$71,0))="Yes",CHAR(149)&amp;" "&amp;Database!$Y$5,"")</f>
        <v/>
      </c>
      <c r="F23" s="1" t="str">
        <f>IF(INDEX(Database!$AV$7:$AV$71,MATCH($B$3,Database!$B$7:$B$71,0))=1,CHAR(149)&amp;" "&amp;Database!$AV$5,"")</f>
        <v/>
      </c>
    </row>
    <row r="24" spans="2:6" hidden="1">
      <c r="B24" s="1"/>
      <c r="C24" s="1"/>
      <c r="D24" s="1" t="str">
        <f>IF(INDEX(Database!$O$7:$O$71,MATCH($B$3,Database!$B$7:$B$71,0))="Yes",CHAR(149)&amp;" "&amp;Database!$O$5,"")</f>
        <v>• CoL Street</v>
      </c>
      <c r="E24" s="1" t="str">
        <f>IF(INDEX(Database!$Z$7:$Z$71,MATCH($B$3,Database!$B$7:$B$71,0))="Yes",CHAR(149)&amp;" "&amp;Database!$Z$5,"")</f>
        <v/>
      </c>
      <c r="F24" s="1" t="str">
        <f>IF(INDEX(Database!$AW$7:$AW$71,MATCH($B$3,Database!$B$7:$B$71,0))=1,CHAR(149)&amp;" "&amp;Database!$AW$5,"")</f>
        <v/>
      </c>
    </row>
    <row r="25" spans="2:6" hidden="1">
      <c r="B25" s="1"/>
      <c r="C25" s="1"/>
      <c r="D25" s="1" t="str">
        <f>IF(INDEX(Database!$P$7:$P$71,MATCH($B$3,Database!$B$7:$B$71,0))="Yes",CHAR(149)&amp;" "&amp;Database!$P$5,"")</f>
        <v>• Civic Space</v>
      </c>
      <c r="E25" s="1" t="str">
        <f>IF(INDEX(Database!$AA$7:$AA$71,MATCH($B$3,Database!$B$7:$B$71,0))="Yes",CHAR(149)&amp;" "&amp;Database!$AA$5,"")</f>
        <v/>
      </c>
      <c r="F25" s="1" t="str">
        <f>IF(INDEX(Database!$AX$7:$AX$71,MATCH($B$3,Database!$B$7:$B$71,0))=1,CHAR(149)&amp;" "&amp;Database!$AX$5,"")</f>
        <v>• Economic savings</v>
      </c>
    </row>
    <row r="26" spans="2:6" hidden="1">
      <c r="B26" s="1"/>
      <c r="C26" s="1"/>
      <c r="D26" s="1" t="str">
        <f>IF(INDEX(Database!$Q$7:$Q$71,MATCH($B$3,Database!$B$7:$B$71,0))="Yes",CHAR(149)&amp;" "&amp;Database!$Q$5,"")</f>
        <v>• Publicly Accessible Private Land</v>
      </c>
      <c r="E26" s="1" t="str">
        <f>IF(INDEX(Database!$AB$7:$AB$71,MATCH($B$3,Database!$B$7:$B$71,0))="Yes",CHAR(149)&amp;" "&amp;Database!$AB$5,"")</f>
        <v/>
      </c>
      <c r="F26" s="1" t="str">
        <f>IF(INDEX(Database!$AY$7:$AY$71,MATCH($B$3,Database!$B$7:$B$71,0))=1,CHAR(149)&amp;" "&amp;Database!$AY$5,"")</f>
        <v/>
      </c>
    </row>
    <row r="27" spans="2:6" hidden="1">
      <c r="B27" s="1"/>
      <c r="C27" s="1"/>
      <c r="D27" s="1" t="str">
        <f>IF(INDEX(Database!$R$7:$R$71,MATCH($B$3,Database!$B$7:$B$71,0))="Yes",CHAR(149)&amp;" "&amp;Database!$R$5,"")</f>
        <v>• Open Spaces</v>
      </c>
      <c r="E27" s="1" t="str">
        <f>IF(INDEX(Database!$AC$7:$AC$71,MATCH($B$3,Database!$B$7:$B$71,0))="Yes",CHAR(149)&amp;" "&amp;Database!$AC$5,"")</f>
        <v/>
      </c>
      <c r="F27" s="1" t="str">
        <f>IF(INDEX(Database!$AZ$7:$AZ$71,MATCH($B$3,Database!$B$7:$B$71,0))=1,CHAR(149)&amp;" "&amp;Database!$AZ$5,"")</f>
        <v/>
      </c>
    </row>
    <row r="28" spans="2:6" hidden="1">
      <c r="B28" s="1"/>
      <c r="C28" s="1"/>
      <c r="D28" s="1"/>
      <c r="E28" s="1" t="str">
        <f>IF(INDEX(Database!$AD$7:$AD$71,MATCH($B$3,Database!$B$7:$B$71,0))="Yes",CHAR(149)&amp;" "&amp;Database!$AD$5,"")</f>
        <v/>
      </c>
      <c r="F28" s="1" t="str">
        <f>IF(INDEX(Database!$BA$7:$BA$71,MATCH($B$3,Database!$B$7:$B$71,0))=1,CHAR(149)&amp;" "&amp;Database!$BA$5,"")</f>
        <v/>
      </c>
    </row>
    <row r="29" spans="2:6" hidden="1">
      <c r="B29" s="1"/>
      <c r="C29" s="1"/>
      <c r="D29" s="1"/>
      <c r="E29" s="1" t="str">
        <f>IF(INDEX(Database!$AE$7:$AE$71,MATCH($B$3,Database!$B$7:$B$71,0))="Yes",CHAR(149)&amp;" "&amp;Database!$AE$5,"")</f>
        <v/>
      </c>
      <c r="F29" s="1" t="str">
        <f>IF(INDEX(Database!$BB$7:$BB$71,MATCH($B$3,Database!$B$7:$B$71,0))=1,CHAR(149)&amp;" "&amp;Database!$BB$5,"")</f>
        <v/>
      </c>
    </row>
    <row r="30" spans="2:6" hidden="1">
      <c r="B30" s="1"/>
      <c r="C30" s="1"/>
      <c r="D30" s="1"/>
      <c r="E30" s="1" t="str">
        <f>IF(INDEX(Database!$AF$7:$AF$71,MATCH($B$3,Database!$B$7:$B$71,0))="Yes",CHAR(149)&amp;" "&amp;Database!$AF$5,"")</f>
        <v/>
      </c>
      <c r="F30" s="1" t="str">
        <f>IF(INDEX(Database!$BC$7:$BC$71,MATCH($B$3,Database!$B$7:$B$71,0))=1,CHAR(149)&amp;" "&amp;Database!$BC$5,"")</f>
        <v/>
      </c>
    </row>
    <row r="31" spans="2:6" hidden="1">
      <c r="B31" s="1"/>
      <c r="C31" s="1"/>
      <c r="D31" s="1"/>
      <c r="E31" s="1" t="str">
        <f>IF(INDEX(Database!$AG$7:$AG$71,MATCH($B$3,Database!$B$7:$B$71,0))="Yes",CHAR(149)&amp;" "&amp;Database!$AG$5,"")</f>
        <v>• Underground Utilities</v>
      </c>
      <c r="F31" s="1" t="str">
        <f>IF(INDEX(Database!$BD$7:$BD$71,MATCH($B$3,Database!$B$7:$B$71,0))=1,CHAR(149)&amp;" "&amp;Database!$BD$5,"")</f>
        <v/>
      </c>
    </row>
    <row r="32" spans="2:6" hidden="1">
      <c r="B32" s="1"/>
      <c r="C32" s="1"/>
      <c r="D32" s="1"/>
      <c r="E32" s="1"/>
      <c r="F32" s="1" t="str">
        <f>IF(INDEX(Database!$BE$7:$BE$71,MATCH($B$3,Database!$B$7:$B$71,0))=1,CHAR(149)&amp;" "&amp;Database!$BE$5,"")</f>
        <v/>
      </c>
    </row>
    <row r="33" spans="2:6" hidden="1">
      <c r="B33" s="1"/>
      <c r="C33" s="1"/>
      <c r="D33" s="1"/>
      <c r="E33" s="1"/>
      <c r="F33" s="1" t="str">
        <f>IF(INDEX(Database!$BF$7:$BF$71,MATCH($B$3,Database!$B$7:$B$71,0))=1,CHAR(149)&amp;" "&amp;Database!$BF$5,"")</f>
        <v/>
      </c>
    </row>
  </sheetData>
  <mergeCells count="6">
    <mergeCell ref="B9:B10"/>
    <mergeCell ref="C9:C10"/>
    <mergeCell ref="A1:C1"/>
    <mergeCell ref="C3:E3"/>
    <mergeCell ref="B5:B8"/>
    <mergeCell ref="C5:C8"/>
  </mergeCells>
  <hyperlinks>
    <hyperlink ref="A1" location="'Criteria Selection'!A1" display="&lt; BACK TO CRITERIA SELECTION" xr:uid="{939E8D78-269B-47D3-A0E9-5C1079442FEB}"/>
  </hyperlink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A08166-B4E8-4155-93DF-190A2745AEF1}">
  <sheetPr codeName="Sheet8"/>
  <dimension ref="A1:G33"/>
  <sheetViews>
    <sheetView topLeftCell="C3" zoomScale="80" zoomScaleNormal="80" workbookViewId="0">
      <selection activeCell="I7" sqref="I7"/>
    </sheetView>
  </sheetViews>
  <sheetFormatPr defaultRowHeight="16.5"/>
  <cols>
    <col min="1" max="1" width="2.5" customWidth="1"/>
    <col min="2" max="2" width="12.625" customWidth="1"/>
    <col min="3" max="3" width="124.375" customWidth="1"/>
    <col min="4" max="4" width="13.375" customWidth="1"/>
    <col min="5" max="5" width="41.5" customWidth="1"/>
    <col min="6" max="6" width="11.5" customWidth="1"/>
    <col min="7" max="7" width="48.875" customWidth="1"/>
  </cols>
  <sheetData>
    <row r="1" spans="1:7" s="59" customFormat="1" ht="23.25" customHeight="1">
      <c r="A1" s="160" t="s">
        <v>338</v>
      </c>
      <c r="B1" s="160"/>
      <c r="C1" s="160"/>
    </row>
    <row r="2" spans="1:7" ht="8.25" customHeight="1"/>
    <row r="3" spans="1:7" ht="24.75" customHeight="1">
      <c r="B3" s="87" t="s">
        <v>116</v>
      </c>
      <c r="C3" s="161" t="str">
        <f>VLOOKUP(B3,Database!B7:C71,2,FALSE)</f>
        <v>Tree planting – avenues</v>
      </c>
      <c r="D3" s="161"/>
      <c r="E3" s="161"/>
      <c r="F3" s="88"/>
      <c r="G3" s="88"/>
    </row>
    <row r="4" spans="1:7" ht="113.25" customHeight="1">
      <c r="B4" s="66" t="s">
        <v>339</v>
      </c>
      <c r="C4" s="65" t="s">
        <v>357</v>
      </c>
      <c r="D4" s="112" t="s">
        <v>341</v>
      </c>
      <c r="E4" s="99" t="s">
        <v>358</v>
      </c>
      <c r="F4" s="95"/>
      <c r="G4" s="96"/>
    </row>
    <row r="5" spans="1:7" ht="80.25" customHeight="1">
      <c r="B5" s="162" t="s">
        <v>343</v>
      </c>
      <c r="C5" s="163" t="s">
        <v>359</v>
      </c>
      <c r="D5" s="108"/>
      <c r="E5" s="100"/>
      <c r="F5" s="97"/>
      <c r="G5" s="98"/>
    </row>
    <row r="6" spans="1:7" ht="45" customHeight="1">
      <c r="B6" s="162"/>
      <c r="C6" s="164"/>
      <c r="D6" s="66" t="s">
        <v>345</v>
      </c>
      <c r="E6" s="67" t="str">
        <f>B18&amp;" "&amp;B19&amp;CHAR(10)&amp;B20&amp;" "&amp;B21&amp;CHAR(10)&amp;B22&amp;" "&amp;B23</f>
        <v xml:space="preserve"> • Overheating
 • Biodiversity
 </v>
      </c>
      <c r="F6" s="112" t="s">
        <v>346</v>
      </c>
      <c r="G6" s="113" t="str">
        <f>F18&amp;" "&amp;F19&amp;" "&amp;F20&amp;CHAR(10)&amp;F21&amp;" "&amp;F22&amp;" "&amp;F23&amp;CHAR(10)&amp;F24&amp;" "&amp;F25&amp;" "&amp;F26&amp;CHAR(10)&amp;F27&amp;" "&amp;F28&amp;" "&amp;F29&amp;CHAR(10)&amp;F30&amp;" "&amp;F31&amp;" "&amp;F32&amp;" "&amp;F33</f>
        <v xml:space="preserve">• Intercepting rainfall • Surface water management 
• Air quality improvement • Enhancing biodiversity • Urban heat island
• Carbon reduction  • Heating/cooling load reduction
  • Indoor thermal comfort
• Streetscape improvement • Health and wellbeing • Noise reduction </v>
      </c>
    </row>
    <row r="7" spans="1:7" ht="40.5" customHeight="1">
      <c r="B7" s="162"/>
      <c r="C7" s="164"/>
      <c r="D7" s="66" t="s">
        <v>347</v>
      </c>
      <c r="E7" s="67" t="str">
        <f>C18&amp;CHAR(10)&amp;C19&amp;CHAR(10)&amp;C20</f>
        <v xml:space="preserve">
• City Public Realm
• Open Spaces</v>
      </c>
      <c r="F7" s="108"/>
      <c r="G7" s="114"/>
    </row>
    <row r="8" spans="1:7" ht="60" customHeight="1">
      <c r="B8" s="162"/>
      <c r="C8" s="164"/>
      <c r="D8" s="66" t="s">
        <v>348</v>
      </c>
      <c r="E8" s="67" t="str">
        <f>D18&amp;"  "&amp;D19&amp;CHAR(10)&amp;D20&amp;" "&amp;D21&amp;CHAR(10)&amp;D22&amp;"  "&amp;D23&amp;CHAR(10)&amp;D24&amp;"  "&amp;D25&amp;CHAR(10)&amp;D26&amp;"  "&amp;D27</f>
        <v xml:space="preserve">  
 • City Gardens
• Churchyard  • TfL Street
• CoL Street  • Civic Space
• Publicly Accessible Private Land  • Open Spaces</v>
      </c>
      <c r="F8" s="66" t="s">
        <v>349</v>
      </c>
      <c r="G8" s="65" t="str">
        <f>E18&amp;" "&amp;E19&amp;" "&amp;E20&amp;CHAR(10)&amp;E21&amp;" "&amp;E22&amp;" "&amp;E23&amp;CHAR(10)&amp;E24&amp;" "&amp;E25&amp;" "&amp;E26&amp;CHAR(10)&amp;E27&amp;" "&amp;E28&amp;" "&amp;E29&amp;CHAR(10)&amp;E30&amp;" "&amp;E31</f>
        <v xml:space="preserve">  
• Soft Landscaping • Shading and Outdoor Thermal Comfort 
 • SuDS • Habitat
 </v>
      </c>
    </row>
    <row r="9" spans="1:7" ht="117.75" customHeight="1">
      <c r="B9" s="162" t="s">
        <v>350</v>
      </c>
      <c r="C9" s="163" t="s">
        <v>351</v>
      </c>
      <c r="D9" s="66" t="s">
        <v>352</v>
      </c>
      <c r="E9" s="93" t="s">
        <v>360</v>
      </c>
      <c r="F9" s="94"/>
      <c r="G9" s="94"/>
    </row>
    <row r="10" spans="1:7" ht="129" customHeight="1">
      <c r="B10" s="162"/>
      <c r="C10" s="164"/>
      <c r="D10" s="66" t="s">
        <v>354</v>
      </c>
      <c r="E10" s="93" t="s">
        <v>355</v>
      </c>
      <c r="F10" s="94"/>
      <c r="G10" s="94"/>
    </row>
    <row r="11" spans="1:7" ht="15" customHeight="1"/>
    <row r="17" spans="2:6" hidden="1">
      <c r="B17" s="62" t="s">
        <v>44</v>
      </c>
      <c r="C17" s="62" t="s">
        <v>39</v>
      </c>
      <c r="D17" s="62" t="s">
        <v>40</v>
      </c>
      <c r="E17" s="62" t="s">
        <v>41</v>
      </c>
      <c r="F17" s="62" t="s">
        <v>45</v>
      </c>
    </row>
    <row r="18" spans="2:6" hidden="1">
      <c r="B18" s="1" t="str">
        <f>IF(INDEX(Database!$AK$7:$AK$71,MATCH($B$3,Database!$B$7:$B$71,0))="Yes",CHAR(149)&amp;" "&amp;Database!$AK$5,"")</f>
        <v/>
      </c>
      <c r="C18" s="1" t="str">
        <f>IF(INDEX(Database!$E$7:$E$71,MATCH($B$3,Database!$B$7:$B$71,0))="Yes",CHAR(149)&amp;" "&amp;Database!$E$5,"")</f>
        <v/>
      </c>
      <c r="D18" s="1" t="str">
        <f>IF(INDEX(Database!$I$7:$I$71,MATCH($B$3,Database!$B$7:$B$71,0))="Yes",CHAR(149)&amp;" "&amp;Database!$I$5,"")</f>
        <v/>
      </c>
      <c r="E18" s="1" t="str">
        <f>IF(INDEX(Database!$T$7:$T$71,MATCH($B$3,Database!$B$7:$B$71,0))="Yes",CHAR(149)&amp;" "&amp;Database!$T$5,"")</f>
        <v/>
      </c>
      <c r="F18" s="1" t="str">
        <f>IF(INDEX(Database!$AQ$7:$AQ$71,MATCH($B$3,Database!$B$7:$B$71,0))=1,CHAR(149)&amp;" "&amp;Database!$AQ$5,"")</f>
        <v>• Intercepting rainfall</v>
      </c>
    </row>
    <row r="19" spans="2:6" hidden="1">
      <c r="B19" s="1" t="str">
        <f>IF(INDEX(Database!$AL$7:$AL$71,MATCH($B$3,Database!$B$7:$B$71,0))="Yes",CHAR(149)&amp;" "&amp;Database!$AL$5,"")</f>
        <v>• Overheating</v>
      </c>
      <c r="C19" s="1" t="str">
        <f>IF(INDEX(Database!$F$7:$F$71,MATCH($B$3,Database!$B$7:$B$71,0))="Yes",CHAR(149)&amp;" "&amp;Database!$F$5,"")</f>
        <v>• City Public Realm</v>
      </c>
      <c r="D19" s="1" t="str">
        <f>IF(INDEX(Database!$J$7:$J$71,MATCH($B$3,Database!$B$7:$B$71,0))="Yes",CHAR(149)&amp;" "&amp;Database!$J$5,"")</f>
        <v/>
      </c>
      <c r="E19" s="1" t="str">
        <f>IF(INDEX(Database!$U$7:$U$71,MATCH($B$3,Database!$B$7:$B$71,0))="Yes",CHAR(149)&amp;" "&amp;Database!$U$5,"")</f>
        <v/>
      </c>
      <c r="F19" s="1" t="str">
        <f>IF(INDEX(Database!$AR$7:$AR$71,MATCH($B$3,Database!$B$7:$B$71,0))=1,CHAR(149)&amp;" "&amp;Database!$AR$5,"")</f>
        <v>• Surface water management</v>
      </c>
    </row>
    <row r="20" spans="2:6" hidden="1">
      <c r="B20" s="1" t="str">
        <f>IF(INDEX(Database!$AM$7:$AM$71,MATCH($B$3,Database!$B$7:$B$71,0))="Yes",CHAR(149)&amp;" "&amp;Database!$AM$5,"")</f>
        <v/>
      </c>
      <c r="C20" s="1" t="str">
        <f>IF(INDEX(Database!$G$7:$G$71,MATCH($B$3,Database!$B$7:$B$71,0))="Yes",CHAR(149)&amp;" "&amp;Database!$G$5,"")</f>
        <v>• Open Spaces</v>
      </c>
      <c r="D20" s="1" t="str">
        <f>IF(INDEX(Database!$K$7:$K$71,MATCH($B$3,Database!$B$7:$B$71,0))="Yes",CHAR(149)&amp;" "&amp;Database!$K$5,"")</f>
        <v/>
      </c>
      <c r="E20" s="1" t="str">
        <f>IF(INDEX(Database!$V$7:$V$71,MATCH($B$3,Database!$B$7:$B$71,0))="Yes",CHAR(149)&amp;" "&amp;Database!$V$5,"")</f>
        <v/>
      </c>
      <c r="F20" s="1" t="str">
        <f>IF(INDEX(Database!$AS$7:$AS$71,MATCH($B$3,Database!$B$7:$B$71,0))=1,CHAR(149)&amp;" "&amp;Database!$AS$5,"")</f>
        <v/>
      </c>
    </row>
    <row r="21" spans="2:6" hidden="1">
      <c r="B21" s="1" t="str">
        <f>IF(INDEX(Database!$AN$7:$AN$71,MATCH($B$3,Database!$B$7:$B$71,0))="Yes",CHAR(149)&amp;" "&amp;Database!$AN$5,"")</f>
        <v>• Biodiversity</v>
      </c>
      <c r="C21" s="1"/>
      <c r="D21" s="1" t="str">
        <f>IF(INDEX(Database!$L$7:$L$71,MATCH($B$3,Database!$B$7:$B$71,0))="Yes",CHAR(149)&amp;" "&amp;Database!$L$5,"")</f>
        <v>• City Gardens</v>
      </c>
      <c r="E21" s="1" t="str">
        <f>IF(INDEX(Database!$W$7:$W$71,MATCH($B$3,Database!$B$7:$B$71,0))="Yes",CHAR(149)&amp;" "&amp;Database!$W$5,"")</f>
        <v/>
      </c>
      <c r="F21" s="1" t="str">
        <f>IF(INDEX(Database!$AT$7:$AT$71,MATCH($B$3,Database!$B$7:$B$71,0))=1,CHAR(149)&amp;" "&amp;Database!$AT$5,"")</f>
        <v>• Air quality improvement</v>
      </c>
    </row>
    <row r="22" spans="2:6" hidden="1">
      <c r="B22" s="1" t="str">
        <f>IF(INDEX(Database!$AO$7:$AO$71,MATCH($B$3,Database!$B$7:$B$71,0))="Yes",CHAR(149)&amp;" "&amp;Database!$AO$5,"")</f>
        <v/>
      </c>
      <c r="C22" s="1"/>
      <c r="D22" s="1" t="str">
        <f>IF(INDEX(Database!$M$7:$M$71,MATCH($B$3,Database!$B$7:$B$71,0))="Yes",CHAR(149)&amp;" "&amp;Database!$M$5,"")</f>
        <v>• Churchyard</v>
      </c>
      <c r="E22" s="1" t="str">
        <f>IF(INDEX(Database!$X$7:$X$71,MATCH($B$3,Database!$B$7:$B$71,0))="Yes",CHAR(149)&amp;" "&amp;Database!$X$5,"")</f>
        <v/>
      </c>
      <c r="F22" s="1" t="str">
        <f>IF(INDEX(Database!$AU$7:$AU$71,MATCH($B$3,Database!$B$7:$B$71,0))=1,CHAR(149)&amp;" "&amp;Database!$AU$5,"")</f>
        <v>• Enhancing biodiversity</v>
      </c>
    </row>
    <row r="23" spans="2:6" hidden="1">
      <c r="B23" s="1" t="str">
        <f>IF(INDEX(Database!$AP$7:$AP$71,MATCH($B$3,Database!$B$7:$B$71,0))="Yes",CHAR(149)&amp;" "&amp;Database!$AP$5,"")</f>
        <v/>
      </c>
      <c r="C23" s="1"/>
      <c r="D23" s="1" t="str">
        <f>IF(INDEX(Database!$N$7:$N$71,MATCH($B$3,Database!$B$7:$B$71,0))="Yes",CHAR(149)&amp;" "&amp;Database!$N$5,"")</f>
        <v>• TfL Street</v>
      </c>
      <c r="E23" s="1" t="str">
        <f>IF(INDEX(Database!$Y$7:$Y$71,MATCH($B$3,Database!$B$7:$B$71,0))="Yes",CHAR(149)&amp;" "&amp;Database!$Y$5,"")</f>
        <v/>
      </c>
      <c r="F23" s="1" t="str">
        <f>IF(INDEX(Database!$AV$7:$AV$71,MATCH($B$3,Database!$B$7:$B$71,0))=1,CHAR(149)&amp;" "&amp;Database!$AV$5,"")</f>
        <v>• Urban heat island</v>
      </c>
    </row>
    <row r="24" spans="2:6" hidden="1">
      <c r="B24" s="1"/>
      <c r="C24" s="1"/>
      <c r="D24" s="1" t="str">
        <f>IF(INDEX(Database!$O$7:$O$71,MATCH($B$3,Database!$B$7:$B$71,0))="Yes",CHAR(149)&amp;" "&amp;Database!$O$5,"")</f>
        <v>• CoL Street</v>
      </c>
      <c r="E24" s="1" t="str">
        <f>IF(INDEX(Database!$Z$7:$Z$71,MATCH($B$3,Database!$B$7:$B$71,0))="Yes",CHAR(149)&amp;" "&amp;Database!$Z$5,"")</f>
        <v>• Soft Landscaping</v>
      </c>
      <c r="F24" s="1" t="str">
        <f>IF(INDEX(Database!$AW$7:$AW$71,MATCH($B$3,Database!$B$7:$B$71,0))=1,CHAR(149)&amp;" "&amp;Database!$AW$5,"")</f>
        <v>• Carbon reduction</v>
      </c>
    </row>
    <row r="25" spans="2:6" hidden="1">
      <c r="B25" s="1"/>
      <c r="C25" s="1"/>
      <c r="D25" s="1" t="str">
        <f>IF(INDEX(Database!$P$7:$P$71,MATCH($B$3,Database!$B$7:$B$71,0))="Yes",CHAR(149)&amp;" "&amp;Database!$P$5,"")</f>
        <v>• Civic Space</v>
      </c>
      <c r="E25" s="1" t="str">
        <f>IF(INDEX(Database!$AA$7:$AA$71,MATCH($B$3,Database!$B$7:$B$71,0))="Yes",CHAR(149)&amp;" "&amp;Database!$AA$5,"")</f>
        <v>• Shading and Outdoor Thermal Comfort</v>
      </c>
      <c r="F25" s="1" t="str">
        <f>IF(INDEX(Database!$AX$7:$AX$71,MATCH($B$3,Database!$B$7:$B$71,0))=1,CHAR(149)&amp;" "&amp;Database!$AX$5,"")</f>
        <v/>
      </c>
    </row>
    <row r="26" spans="2:6" hidden="1">
      <c r="B26" s="1"/>
      <c r="C26" s="1"/>
      <c r="D26" s="1" t="str">
        <f>IF(INDEX(Database!$Q$7:$Q$71,MATCH($B$3,Database!$B$7:$B$71,0))="Yes",CHAR(149)&amp;" "&amp;Database!$Q$5,"")</f>
        <v>• Publicly Accessible Private Land</v>
      </c>
      <c r="E26" s="1" t="str">
        <f>IF(INDEX(Database!$AB$7:$AB$71,MATCH($B$3,Database!$B$7:$B$71,0))="Yes",CHAR(149)&amp;" "&amp;Database!$AB$5,"")</f>
        <v/>
      </c>
      <c r="F26" s="1" t="str">
        <f>IF(INDEX(Database!$AY$7:$AY$71,MATCH($B$3,Database!$B$7:$B$71,0))=1,CHAR(149)&amp;" "&amp;Database!$AY$5,"")</f>
        <v>• Heating/cooling load reduction</v>
      </c>
    </row>
    <row r="27" spans="2:6" hidden="1">
      <c r="B27" s="1"/>
      <c r="C27" s="1"/>
      <c r="D27" s="1" t="str">
        <f>IF(INDEX(Database!$R$7:$R$71,MATCH($B$3,Database!$B$7:$B$71,0))="Yes",CHAR(149)&amp;" "&amp;Database!$R$5,"")</f>
        <v>• Open Spaces</v>
      </c>
      <c r="E27" s="1" t="str">
        <f>IF(INDEX(Database!$AC$7:$AC$71,MATCH($B$3,Database!$B$7:$B$71,0))="Yes",CHAR(149)&amp;" "&amp;Database!$AC$5,"")</f>
        <v/>
      </c>
      <c r="F27" s="1" t="str">
        <f>IF(INDEX(Database!$AZ$7:$AZ$71,MATCH($B$3,Database!$B$7:$B$71,0))=1,CHAR(149)&amp;" "&amp;Database!$AZ$5,"")</f>
        <v/>
      </c>
    </row>
    <row r="28" spans="2:6" hidden="1">
      <c r="B28" s="1"/>
      <c r="C28" s="1"/>
      <c r="D28" s="1"/>
      <c r="E28" s="1" t="str">
        <f>IF(INDEX(Database!$AD$7:$AD$71,MATCH($B$3,Database!$B$7:$B$71,0))="Yes",CHAR(149)&amp;" "&amp;Database!$AD$5,"")</f>
        <v>• SuDS</v>
      </c>
      <c r="F28" s="1" t="str">
        <f>IF(INDEX(Database!$BA$7:$BA$71,MATCH($B$3,Database!$B$7:$B$71,0))=1,CHAR(149)&amp;" "&amp;Database!$BA$5,"")</f>
        <v/>
      </c>
    </row>
    <row r="29" spans="2:6" hidden="1">
      <c r="B29" s="1"/>
      <c r="C29" s="1"/>
      <c r="D29" s="1"/>
      <c r="E29" s="1" t="str">
        <f>IF(INDEX(Database!$AE$7:$AE$71,MATCH($B$3,Database!$B$7:$B$71,0))="Yes",CHAR(149)&amp;" "&amp;Database!$AE$5,"")</f>
        <v>• Habitat</v>
      </c>
      <c r="F29" s="1" t="str">
        <f>IF(INDEX(Database!$BB$7:$BB$71,MATCH($B$3,Database!$B$7:$B$71,0))=1,CHAR(149)&amp;" "&amp;Database!$BB$5,"")</f>
        <v>• Indoor thermal comfort</v>
      </c>
    </row>
    <row r="30" spans="2:6" hidden="1">
      <c r="B30" s="1"/>
      <c r="C30" s="1"/>
      <c r="D30" s="1"/>
      <c r="E30" s="1" t="str">
        <f>IF(INDEX(Database!$AF$7:$AF$71,MATCH($B$3,Database!$B$7:$B$71,0))="Yes",CHAR(149)&amp;" "&amp;Database!$AF$5,"")</f>
        <v/>
      </c>
      <c r="F30" s="1" t="str">
        <f>IF(INDEX(Database!$BC$7:$BC$71,MATCH($B$3,Database!$B$7:$B$71,0))=1,CHAR(149)&amp;" "&amp;Database!$BC$5,"")</f>
        <v>• Streetscape improvement</v>
      </c>
    </row>
    <row r="31" spans="2:6" hidden="1">
      <c r="B31" s="1"/>
      <c r="C31" s="1"/>
      <c r="D31" s="1"/>
      <c r="E31" s="1" t="str">
        <f>IF(INDEX(Database!$AG$7:$AG$71,MATCH($B$3,Database!$B$7:$B$71,0))="Yes",CHAR(149)&amp;" "&amp;Database!$AG$5,"")</f>
        <v/>
      </c>
      <c r="F31" s="1" t="str">
        <f>IF(INDEX(Database!$BD$7:$BD$71,MATCH($B$3,Database!$B$7:$B$71,0))=1,CHAR(149)&amp;" "&amp;Database!$BD$5,"")</f>
        <v>• Health and wellbeing</v>
      </c>
    </row>
    <row r="32" spans="2:6" hidden="1">
      <c r="B32" s="1"/>
      <c r="C32" s="1"/>
      <c r="D32" s="1"/>
      <c r="E32" s="1"/>
      <c r="F32" s="1" t="str">
        <f>IF(INDEX(Database!$BE$7:$BE$71,MATCH($B$3,Database!$B$7:$B$71,0))=1,CHAR(149)&amp;" "&amp;Database!$BE$5,"")</f>
        <v>• Noise reduction</v>
      </c>
    </row>
    <row r="33" spans="2:6" hidden="1">
      <c r="B33" s="1"/>
      <c r="C33" s="1"/>
      <c r="D33" s="1"/>
      <c r="E33" s="1"/>
      <c r="F33" s="1" t="str">
        <f>IF(INDEX(Database!$BF$7:$BF$71,MATCH($B$3,Database!$B$7:$B$71,0))=1,CHAR(149)&amp;" "&amp;Database!$BF$5,"")</f>
        <v/>
      </c>
    </row>
  </sheetData>
  <mergeCells count="6">
    <mergeCell ref="B9:B10"/>
    <mergeCell ref="C9:C10"/>
    <mergeCell ref="A1:C1"/>
    <mergeCell ref="C3:E3"/>
    <mergeCell ref="B5:B8"/>
    <mergeCell ref="C5:C8"/>
  </mergeCells>
  <hyperlinks>
    <hyperlink ref="A1" location="'Criteria Selection'!A1" display="&lt; BACK TO CRITERIA SELECTION" xr:uid="{862E4FD2-9535-4B70-B3B9-652E94417B85}"/>
  </hyperlinks>
  <pageMargins left="0.7" right="0.7" top="0.75" bottom="0.75" header="0.3" footer="0.3"/>
  <pageSetup paperSize="9" orientation="portrait" r:id="rId1"/>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D62C76-F61B-4DC5-B7A7-BA9D8ACEC124}">
  <sheetPr codeName="Sheet53"/>
  <dimension ref="A1:G33"/>
  <sheetViews>
    <sheetView topLeftCell="C1" zoomScale="80" zoomScaleNormal="80" workbookViewId="0">
      <selection activeCell="G8" sqref="G8"/>
    </sheetView>
  </sheetViews>
  <sheetFormatPr defaultRowHeight="16.5"/>
  <cols>
    <col min="1" max="1" width="2.5" customWidth="1"/>
    <col min="2" max="2" width="12.625" customWidth="1"/>
    <col min="3" max="3" width="124.375" customWidth="1"/>
    <col min="4" max="4" width="13.375" customWidth="1"/>
    <col min="5" max="5" width="41.5" customWidth="1"/>
    <col min="6" max="6" width="11.5" customWidth="1"/>
    <col min="7" max="7" width="48.875" customWidth="1"/>
  </cols>
  <sheetData>
    <row r="1" spans="1:7" s="59" customFormat="1" ht="23.25" customHeight="1">
      <c r="A1" s="160" t="s">
        <v>338</v>
      </c>
      <c r="B1" s="160"/>
      <c r="C1" s="160"/>
    </row>
    <row r="2" spans="1:7" ht="8.25" customHeight="1"/>
    <row r="3" spans="1:7" ht="24.75" customHeight="1">
      <c r="B3" s="87" t="s">
        <v>256</v>
      </c>
      <c r="C3" s="161" t="str">
        <f>VLOOKUP(B3,Database!B7:C71,2,FALSE)</f>
        <v>Protect utilities underground</v>
      </c>
      <c r="D3" s="161"/>
      <c r="E3" s="161"/>
      <c r="F3" s="88"/>
      <c r="G3" s="88"/>
    </row>
    <row r="4" spans="1:7" ht="113.25" customHeight="1">
      <c r="B4" s="66" t="s">
        <v>339</v>
      </c>
      <c r="C4" s="65" t="s">
        <v>621</v>
      </c>
      <c r="D4" s="112" t="s">
        <v>378</v>
      </c>
      <c r="E4" s="119" t="s">
        <v>622</v>
      </c>
      <c r="F4" s="95"/>
      <c r="G4" s="96"/>
    </row>
    <row r="5" spans="1:7" ht="80.25" customHeight="1">
      <c r="B5" s="162" t="s">
        <v>343</v>
      </c>
      <c r="C5" s="163" t="s">
        <v>623</v>
      </c>
      <c r="D5" s="108"/>
      <c r="E5" s="118"/>
      <c r="F5" s="97"/>
      <c r="G5" s="98"/>
    </row>
    <row r="6" spans="1:7" ht="49.5" customHeight="1">
      <c r="B6" s="162"/>
      <c r="C6" s="164"/>
      <c r="D6" s="66" t="s">
        <v>345</v>
      </c>
      <c r="E6" s="67" t="str">
        <f>B18&amp;" "&amp;B19&amp;CHAR(10)&amp;B20&amp;" "&amp;B21&amp;CHAR(10)&amp;B22&amp;" "&amp;B23</f>
        <v>• Flooding 
 • Food, Trade and Infrastructure</v>
      </c>
      <c r="F6" s="112" t="s">
        <v>381</v>
      </c>
      <c r="G6" s="113" t="str">
        <f>F18&amp;" "&amp;F19&amp;" "&amp;F20&amp;CHAR(10)&amp;F21&amp;" "&amp;F22&amp;" "&amp;F23&amp;CHAR(10)&amp;F24&amp;" "&amp;F25&amp;" "&amp;F26&amp;CHAR(10)&amp;F27&amp;" "&amp;F28&amp;" "&amp;F29&amp;CHAR(10)&amp;F30&amp;" "&amp;F31&amp;" "&amp;F32&amp;" "&amp;F33</f>
        <v xml:space="preserve">  
 • Economic savings 
   </v>
      </c>
    </row>
    <row r="7" spans="1:7" ht="48.75" customHeight="1">
      <c r="B7" s="162"/>
      <c r="C7" s="164"/>
      <c r="D7" s="66" t="s">
        <v>347</v>
      </c>
      <c r="E7" s="67" t="str">
        <f>C18&amp;CHAR(10)&amp;C19&amp;CHAR(10)&amp;C20</f>
        <v>• Buildings
• City Public Realm
• Open Spaces</v>
      </c>
      <c r="F7" s="108"/>
      <c r="G7" s="136"/>
    </row>
    <row r="8" spans="1:7" ht="73.5" customHeight="1">
      <c r="B8" s="162"/>
      <c r="C8" s="164"/>
      <c r="D8" s="66" t="s">
        <v>348</v>
      </c>
      <c r="E8" s="67" t="str">
        <f>D18&amp;"  "&amp;D19&amp;CHAR(10)&amp;D20&amp;" "&amp;D21&amp;CHAR(10)&amp;D22&amp;"  "&amp;D23&amp;CHAR(10)&amp;D24&amp;"  "&amp;D25&amp;CHAR(10)&amp;D26&amp;"  "&amp;D27</f>
        <v>• Residential Building  • Commercial or Institutional Building
• Heritage Building 
  • TfL Street
• CoL Street  • Civic Space
• Publicly Accessible Private Land  • Open Spaces</v>
      </c>
      <c r="F8" s="66" t="s">
        <v>349</v>
      </c>
      <c r="G8" s="65" t="str">
        <f>E18&amp;" "&amp;E19&amp;" "&amp;E20&amp;CHAR(10)&amp;E21&amp;" "&amp;E22&amp;" "&amp;E23&amp;CHAR(10)&amp;E24&amp;" "&amp;E25&amp;" "&amp;E26&amp;CHAR(10)&amp;E27&amp;" "&amp;E28&amp;" "&amp;E29&amp;CHAR(10)&amp;E30&amp;" "&amp;E31</f>
        <v xml:space="preserve">  
 • Underground Space 
• Flood Protection  
 • Underground Utilities</v>
      </c>
    </row>
    <row r="9" spans="1:7" ht="117.75" customHeight="1">
      <c r="B9" s="162" t="s">
        <v>350</v>
      </c>
      <c r="C9" s="165" t="s">
        <v>624</v>
      </c>
      <c r="D9" s="66" t="s">
        <v>352</v>
      </c>
      <c r="E9" s="122" t="s">
        <v>625</v>
      </c>
      <c r="F9" s="138"/>
      <c r="G9" s="137"/>
    </row>
    <row r="10" spans="1:7" ht="129" customHeight="1">
      <c r="B10" s="162"/>
      <c r="C10" s="166"/>
      <c r="D10" s="66" t="s">
        <v>354</v>
      </c>
      <c r="E10" s="139" t="s">
        <v>626</v>
      </c>
      <c r="F10" s="145"/>
      <c r="G10" s="140"/>
    </row>
    <row r="11" spans="1:7" ht="15" customHeight="1"/>
    <row r="17" spans="2:6" hidden="1">
      <c r="B17" s="62" t="s">
        <v>44</v>
      </c>
      <c r="C17" s="62" t="s">
        <v>39</v>
      </c>
      <c r="D17" s="62" t="s">
        <v>40</v>
      </c>
      <c r="E17" s="62" t="s">
        <v>41</v>
      </c>
      <c r="F17" s="62" t="s">
        <v>45</v>
      </c>
    </row>
    <row r="18" spans="2:6" hidden="1">
      <c r="B18" s="1" t="str">
        <f>IF(INDEX(Database!$AK$7:$AK$71,MATCH($B$3,Database!$B$7:$B$71,0))="Yes",CHAR(149)&amp;" "&amp;Database!$AK$5,"")</f>
        <v>• Flooding</v>
      </c>
      <c r="C18" s="1" t="str">
        <f>IF(INDEX(Database!$E$7:$E$71,MATCH($B$3,Database!$B$7:$B$71,0))="Yes",CHAR(149)&amp;" "&amp;Database!$E$5,"")</f>
        <v>• Buildings</v>
      </c>
      <c r="D18" s="1" t="str">
        <f>IF(INDEX(Database!$I$7:$I$71,MATCH($B$3,Database!$B$7:$B$71,0))="Yes",CHAR(149)&amp;" "&amp;Database!$I$5,"")</f>
        <v>• Residential Building</v>
      </c>
      <c r="E18" s="1" t="str">
        <f>IF(INDEX(Database!$T$7:$T$71,MATCH($B$3,Database!$B$7:$B$71,0))="Yes",CHAR(149)&amp;" "&amp;Database!$T$5,"")</f>
        <v/>
      </c>
      <c r="F18" s="1" t="str">
        <f>IF(INDEX(Database!$AQ$7:$AQ$71,MATCH($B$3,Database!$B$7:$B$71,0))=1,CHAR(149)&amp;" "&amp;Database!$AQ$5,"")</f>
        <v/>
      </c>
    </row>
    <row r="19" spans="2:6" hidden="1">
      <c r="B19" s="1" t="str">
        <f>IF(INDEX(Database!$AL$7:$AL$71,MATCH($B$3,Database!$B$7:$B$71,0))="Yes",CHAR(149)&amp;" "&amp;Database!$AL$5,"")</f>
        <v/>
      </c>
      <c r="C19" s="1" t="str">
        <f>IF(INDEX(Database!$F$7:$F$71,MATCH($B$3,Database!$B$7:$B$71,0))="Yes",CHAR(149)&amp;" "&amp;Database!$F$5,"")</f>
        <v>• City Public Realm</v>
      </c>
      <c r="D19" s="1" t="str">
        <f>IF(INDEX(Database!$J$7:$J$71,MATCH($B$3,Database!$B$7:$B$71,0))="Yes",CHAR(149)&amp;" "&amp;Database!$J$5,"")</f>
        <v>• Commercial or Institutional Building</v>
      </c>
      <c r="E19" s="1" t="str">
        <f>IF(INDEX(Database!$U$7:$U$71,MATCH($B$3,Database!$B$7:$B$71,0))="Yes",CHAR(149)&amp;" "&amp;Database!$U$5,"")</f>
        <v/>
      </c>
      <c r="F19" s="1" t="str">
        <f>IF(INDEX(Database!$AR$7:$AR$71,MATCH($B$3,Database!$B$7:$B$71,0))=1,CHAR(149)&amp;" "&amp;Database!$AR$5,"")</f>
        <v/>
      </c>
    </row>
    <row r="20" spans="2:6" hidden="1">
      <c r="B20" s="1" t="str">
        <f>IF(INDEX(Database!$AM$7:$AM$71,MATCH($B$3,Database!$B$7:$B$71,0))="Yes",CHAR(149)&amp;" "&amp;Database!$AM$5,"")</f>
        <v/>
      </c>
      <c r="C20" s="1" t="str">
        <f>IF(INDEX(Database!$G$7:$G$71,MATCH($B$3,Database!$B$7:$B$71,0))="Yes",CHAR(149)&amp;" "&amp;Database!$G$5,"")</f>
        <v>• Open Spaces</v>
      </c>
      <c r="D20" s="1" t="str">
        <f>IF(INDEX(Database!$K$7:$K$71,MATCH($B$3,Database!$B$7:$B$71,0))="Yes",CHAR(149)&amp;" "&amp;Database!$K$5,"")</f>
        <v>• Heritage Building</v>
      </c>
      <c r="E20" s="1" t="str">
        <f>IF(INDEX(Database!$V$7:$V$71,MATCH($B$3,Database!$B$7:$B$71,0))="Yes",CHAR(149)&amp;" "&amp;Database!$V$5,"")</f>
        <v/>
      </c>
      <c r="F20" s="1" t="str">
        <f>IF(INDEX(Database!$AS$7:$AS$71,MATCH($B$3,Database!$B$7:$B$71,0))=1,CHAR(149)&amp;" "&amp;Database!$AS$5,"")</f>
        <v/>
      </c>
    </row>
    <row r="21" spans="2:6" hidden="1">
      <c r="B21" s="1" t="str">
        <f>IF(INDEX(Database!$AN$7:$AN$71,MATCH($B$3,Database!$B$7:$B$71,0))="Yes",CHAR(149)&amp;" "&amp;Database!$AN$5,"")</f>
        <v/>
      </c>
      <c r="C21" s="1"/>
      <c r="D21" s="1" t="str">
        <f>IF(INDEX(Database!$L$7:$L$71,MATCH($B$3,Database!$B$7:$B$71,0))="Yes",CHAR(149)&amp;" "&amp;Database!$L$5,"")</f>
        <v/>
      </c>
      <c r="E21" s="1" t="str">
        <f>IF(INDEX(Database!$W$7:$W$71,MATCH($B$3,Database!$B$7:$B$71,0))="Yes",CHAR(149)&amp;" "&amp;Database!$W$5,"")</f>
        <v/>
      </c>
      <c r="F21" s="1" t="str">
        <f>IF(INDEX(Database!$AT$7:$AT$71,MATCH($B$3,Database!$B$7:$B$71,0))=1,CHAR(149)&amp;" "&amp;Database!$AT$5,"")</f>
        <v/>
      </c>
    </row>
    <row r="22" spans="2:6" hidden="1">
      <c r="B22" s="1" t="str">
        <f>IF(INDEX(Database!$AO$7:$AO$71,MATCH($B$3,Database!$B$7:$B$71,0))="Yes",CHAR(149)&amp;" "&amp;Database!$AO$5,"")</f>
        <v/>
      </c>
      <c r="C22" s="1"/>
      <c r="D22" s="1" t="str">
        <f>IF(INDEX(Database!$M$7:$M$71,MATCH($B$3,Database!$B$7:$B$71,0))="Yes",CHAR(149)&amp;" "&amp;Database!$M$5,"")</f>
        <v/>
      </c>
      <c r="E22" s="1" t="str">
        <f>IF(INDEX(Database!$X$7:$X$71,MATCH($B$3,Database!$B$7:$B$71,0))="Yes",CHAR(149)&amp;" "&amp;Database!$X$5,"")</f>
        <v>• Underground Space</v>
      </c>
      <c r="F22" s="1" t="str">
        <f>IF(INDEX(Database!$AU$7:$AU$71,MATCH($B$3,Database!$B$7:$B$71,0))=1,CHAR(149)&amp;" "&amp;Database!$AU$5,"")</f>
        <v/>
      </c>
    </row>
    <row r="23" spans="2:6" hidden="1">
      <c r="B23" s="1" t="str">
        <f>IF(INDEX(Database!$AP$7:$AP$71,MATCH($B$3,Database!$B$7:$B$71,0))="Yes",CHAR(149)&amp;" "&amp;Database!$AP$5,"")</f>
        <v>• Food, Trade and Infrastructure</v>
      </c>
      <c r="C23" s="1"/>
      <c r="D23" s="1" t="str">
        <f>IF(INDEX(Database!$N$7:$N$71,MATCH($B$3,Database!$B$7:$B$71,0))="Yes",CHAR(149)&amp;" "&amp;Database!$N$5,"")</f>
        <v>• TfL Street</v>
      </c>
      <c r="E23" s="1" t="str">
        <f>IF(INDEX(Database!$Y$7:$Y$71,MATCH($B$3,Database!$B$7:$B$71,0))="Yes",CHAR(149)&amp;" "&amp;Database!$Y$5,"")</f>
        <v/>
      </c>
      <c r="F23" s="1" t="str">
        <f>IF(INDEX(Database!$AV$7:$AV$71,MATCH($B$3,Database!$B$7:$B$71,0))=1,CHAR(149)&amp;" "&amp;Database!$AV$5,"")</f>
        <v/>
      </c>
    </row>
    <row r="24" spans="2:6" hidden="1">
      <c r="B24" s="1"/>
      <c r="C24" s="1"/>
      <c r="D24" s="1" t="str">
        <f>IF(INDEX(Database!$O$7:$O$71,MATCH($B$3,Database!$B$7:$B$71,0))="Yes",CHAR(149)&amp;" "&amp;Database!$O$5,"")</f>
        <v>• CoL Street</v>
      </c>
      <c r="E24" s="1" t="str">
        <f>IF(INDEX(Database!$Z$7:$Z$71,MATCH($B$3,Database!$B$7:$B$71,0))="Yes",CHAR(149)&amp;" "&amp;Database!$Z$5,"")</f>
        <v/>
      </c>
      <c r="F24" s="1" t="str">
        <f>IF(INDEX(Database!$AW$7:$AW$71,MATCH($B$3,Database!$B$7:$B$71,0))=1,CHAR(149)&amp;" "&amp;Database!$AW$5,"")</f>
        <v/>
      </c>
    </row>
    <row r="25" spans="2:6" hidden="1">
      <c r="B25" s="1"/>
      <c r="C25" s="1"/>
      <c r="D25" s="1" t="str">
        <f>IF(INDEX(Database!$P$7:$P$71,MATCH($B$3,Database!$B$7:$B$71,0))="Yes",CHAR(149)&amp;" "&amp;Database!$P$5,"")</f>
        <v>• Civic Space</v>
      </c>
      <c r="E25" s="1" t="str">
        <f>IF(INDEX(Database!$AA$7:$AA$71,MATCH($B$3,Database!$B$7:$B$71,0))="Yes",CHAR(149)&amp;" "&amp;Database!$AA$5,"")</f>
        <v/>
      </c>
      <c r="F25" s="1" t="str">
        <f>IF(INDEX(Database!$AX$7:$AX$71,MATCH($B$3,Database!$B$7:$B$71,0))=1,CHAR(149)&amp;" "&amp;Database!$AX$5,"")</f>
        <v>• Economic savings</v>
      </c>
    </row>
    <row r="26" spans="2:6" hidden="1">
      <c r="B26" s="1"/>
      <c r="C26" s="1"/>
      <c r="D26" s="1" t="str">
        <f>IF(INDEX(Database!$Q$7:$Q$71,MATCH($B$3,Database!$B$7:$B$71,0))="Yes",CHAR(149)&amp;" "&amp;Database!$Q$5,"")</f>
        <v>• Publicly Accessible Private Land</v>
      </c>
      <c r="E26" s="1" t="str">
        <f>IF(INDEX(Database!$AB$7:$AB$71,MATCH($B$3,Database!$B$7:$B$71,0))="Yes",CHAR(149)&amp;" "&amp;Database!$AB$5,"")</f>
        <v/>
      </c>
      <c r="F26" s="1" t="str">
        <f>IF(INDEX(Database!$AY$7:$AY$71,MATCH($B$3,Database!$B$7:$B$71,0))=1,CHAR(149)&amp;" "&amp;Database!$AY$5,"")</f>
        <v/>
      </c>
    </row>
    <row r="27" spans="2:6" hidden="1">
      <c r="B27" s="1"/>
      <c r="C27" s="1"/>
      <c r="D27" s="1" t="str">
        <f>IF(INDEX(Database!$R$7:$R$71,MATCH($B$3,Database!$B$7:$B$71,0))="Yes",CHAR(149)&amp;" "&amp;Database!$R$5,"")</f>
        <v>• Open Spaces</v>
      </c>
      <c r="E27" s="1" t="str">
        <f>IF(INDEX(Database!$AC$7:$AC$71,MATCH($B$3,Database!$B$7:$B$71,0))="Yes",CHAR(149)&amp;" "&amp;Database!$AC$5,"")</f>
        <v>• Flood Protection</v>
      </c>
      <c r="F27" s="1" t="str">
        <f>IF(INDEX(Database!$AZ$7:$AZ$71,MATCH($B$3,Database!$B$7:$B$71,0))=1,CHAR(149)&amp;" "&amp;Database!$AZ$5,"")</f>
        <v/>
      </c>
    </row>
    <row r="28" spans="2:6" hidden="1">
      <c r="B28" s="1"/>
      <c r="C28" s="1"/>
      <c r="D28" s="1"/>
      <c r="E28" s="1" t="str">
        <f>IF(INDEX(Database!$AD$7:$AD$71,MATCH($B$3,Database!$B$7:$B$71,0))="Yes",CHAR(149)&amp;" "&amp;Database!$AD$5,"")</f>
        <v/>
      </c>
      <c r="F28" s="1" t="str">
        <f>IF(INDEX(Database!$BA$7:$BA$71,MATCH($B$3,Database!$B$7:$B$71,0))=1,CHAR(149)&amp;" "&amp;Database!$BA$5,"")</f>
        <v/>
      </c>
    </row>
    <row r="29" spans="2:6" hidden="1">
      <c r="B29" s="1"/>
      <c r="C29" s="1"/>
      <c r="D29" s="1"/>
      <c r="E29" s="1" t="str">
        <f>IF(INDEX(Database!$AE$7:$AE$71,MATCH($B$3,Database!$B$7:$B$71,0))="Yes",CHAR(149)&amp;" "&amp;Database!$AE$5,"")</f>
        <v/>
      </c>
      <c r="F29" s="1" t="str">
        <f>IF(INDEX(Database!$BB$7:$BB$71,MATCH($B$3,Database!$B$7:$B$71,0))=1,CHAR(149)&amp;" "&amp;Database!$BB$5,"")</f>
        <v/>
      </c>
    </row>
    <row r="30" spans="2:6" hidden="1">
      <c r="B30" s="1"/>
      <c r="C30" s="1"/>
      <c r="D30" s="1"/>
      <c r="E30" s="1" t="str">
        <f>IF(INDEX(Database!$AF$7:$AF$71,MATCH($B$3,Database!$B$7:$B$71,0))="Yes",CHAR(149)&amp;" "&amp;Database!$AF$5,"")</f>
        <v/>
      </c>
      <c r="F30" s="1" t="str">
        <f>IF(INDEX(Database!$BC$7:$BC$71,MATCH($B$3,Database!$B$7:$B$71,0))=1,CHAR(149)&amp;" "&amp;Database!$BC$5,"")</f>
        <v/>
      </c>
    </row>
    <row r="31" spans="2:6" hidden="1">
      <c r="B31" s="1"/>
      <c r="C31" s="1"/>
      <c r="D31" s="1"/>
      <c r="E31" s="1" t="str">
        <f>IF(INDEX(Database!$AG$7:$AG$71,MATCH($B$3,Database!$B$7:$B$71,0))="Yes",CHAR(149)&amp;" "&amp;Database!$AG$5,"")</f>
        <v>• Underground Utilities</v>
      </c>
      <c r="F31" s="1" t="str">
        <f>IF(INDEX(Database!$BD$7:$BD$71,MATCH($B$3,Database!$B$7:$B$71,0))=1,CHAR(149)&amp;" "&amp;Database!$BD$5,"")</f>
        <v/>
      </c>
    </row>
    <row r="32" spans="2:6" hidden="1">
      <c r="B32" s="1"/>
      <c r="C32" s="1"/>
      <c r="D32" s="1"/>
      <c r="E32" s="1"/>
      <c r="F32" s="1" t="str">
        <f>IF(INDEX(Database!$BE$7:$BE$71,MATCH($B$3,Database!$B$7:$B$71,0))=1,CHAR(149)&amp;" "&amp;Database!$BE$5,"")</f>
        <v/>
      </c>
    </row>
    <row r="33" spans="2:6" hidden="1">
      <c r="B33" s="1"/>
      <c r="C33" s="1"/>
      <c r="D33" s="1"/>
      <c r="E33" s="1"/>
      <c r="F33" s="1" t="str">
        <f>IF(INDEX(Database!$BF$7:$BF$71,MATCH($B$3,Database!$B$7:$B$71,0))=1,CHAR(149)&amp;" "&amp;Database!$BF$5,"")</f>
        <v/>
      </c>
    </row>
  </sheetData>
  <mergeCells count="6">
    <mergeCell ref="B9:B10"/>
    <mergeCell ref="C9:C10"/>
    <mergeCell ref="A1:C1"/>
    <mergeCell ref="C3:E3"/>
    <mergeCell ref="B5:B8"/>
    <mergeCell ref="C5:C8"/>
  </mergeCells>
  <hyperlinks>
    <hyperlink ref="A1" location="'Criteria Selection'!A1" display="&lt; BACK TO CRITERIA SELECTION" xr:uid="{D649758A-1468-479A-88B5-46C489739D6A}"/>
  </hyperlinks>
  <pageMargins left="0.7" right="0.7" top="0.75" bottom="0.75" header="0.3" footer="0.3"/>
  <pageSetup paperSize="9" orientation="portrait" r:id="rId1"/>
  <drawing r:id="rId2"/>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6C208C-BF27-4A4F-A4B1-572A2AA7D8CE}">
  <sheetPr codeName="Sheet54"/>
  <dimension ref="A1:G33"/>
  <sheetViews>
    <sheetView topLeftCell="D1" zoomScale="80" zoomScaleNormal="80" workbookViewId="0">
      <selection activeCell="E10" sqref="E10:G10"/>
    </sheetView>
  </sheetViews>
  <sheetFormatPr defaultRowHeight="16.5"/>
  <cols>
    <col min="1" max="1" width="2.5" customWidth="1"/>
    <col min="2" max="2" width="12.625" customWidth="1"/>
    <col min="3" max="3" width="124.375" customWidth="1"/>
    <col min="4" max="4" width="13.375" customWidth="1"/>
    <col min="5" max="5" width="41.5" customWidth="1"/>
    <col min="6" max="6" width="11.5" customWidth="1"/>
    <col min="7" max="7" width="48.875" customWidth="1"/>
  </cols>
  <sheetData>
    <row r="1" spans="1:7" s="59" customFormat="1" ht="23.25" customHeight="1">
      <c r="A1" s="160" t="s">
        <v>338</v>
      </c>
      <c r="B1" s="160"/>
      <c r="C1" s="160"/>
    </row>
    <row r="2" spans="1:7" ht="8.25" customHeight="1"/>
    <row r="3" spans="1:7" ht="24.75" customHeight="1">
      <c r="B3" s="87" t="s">
        <v>260</v>
      </c>
      <c r="C3" s="161" t="str">
        <f>VLOOKUP(B3,Database!B7:C71,2,FALSE)</f>
        <v>Raise river walls (flood defences)</v>
      </c>
      <c r="D3" s="161"/>
      <c r="E3" s="161"/>
      <c r="F3" s="88"/>
      <c r="G3" s="88"/>
    </row>
    <row r="4" spans="1:7" ht="113.25" customHeight="1">
      <c r="B4" s="66" t="s">
        <v>339</v>
      </c>
      <c r="C4" s="65" t="s">
        <v>627</v>
      </c>
      <c r="D4" s="112" t="s">
        <v>378</v>
      </c>
      <c r="E4" s="119" t="s">
        <v>628</v>
      </c>
      <c r="F4" s="95"/>
      <c r="G4" s="96"/>
    </row>
    <row r="5" spans="1:7" ht="80.25" customHeight="1">
      <c r="B5" s="162" t="s">
        <v>343</v>
      </c>
      <c r="C5" s="163" t="s">
        <v>629</v>
      </c>
      <c r="D5" s="108"/>
      <c r="E5" s="118"/>
      <c r="F5" s="97"/>
      <c r="G5" s="98"/>
    </row>
    <row r="6" spans="1:7" ht="76.5" customHeight="1">
      <c r="B6" s="162"/>
      <c r="C6" s="164"/>
      <c r="D6" s="66" t="s">
        <v>345</v>
      </c>
      <c r="E6" s="67" t="str">
        <f>B18&amp;" "&amp;B19&amp;CHAR(10)&amp;B20&amp;" "&amp;B21&amp;CHAR(10)&amp;B22&amp;" "&amp;B23</f>
        <v>• Flooding 
 • Food, Trade and Infrastructure</v>
      </c>
      <c r="F6" s="112" t="s">
        <v>381</v>
      </c>
      <c r="G6" s="147" t="str">
        <f>F18&amp;" "&amp;F19&amp;" "&amp;F20&amp;CHAR(10)&amp;F21&amp;" "&amp;F22&amp;" "&amp;F23&amp;CHAR(10)&amp;F24&amp;" "&amp;F25&amp;" "&amp;F26&amp;CHAR(10)&amp;F27&amp;" "&amp;F28&amp;" "&amp;F29&amp;CHAR(10)&amp;F30&amp;" "&amp;F31&amp;" "&amp;F32&amp;" "&amp;F33</f>
        <v xml:space="preserve"> • Surface water management 
 • Economic savings 
 • Increased property value 
 • Health and wellbeing  </v>
      </c>
    </row>
    <row r="7" spans="1:7" ht="48.75" customHeight="1">
      <c r="B7" s="162"/>
      <c r="C7" s="164"/>
      <c r="D7" s="66" t="s">
        <v>347</v>
      </c>
      <c r="E7" s="67" t="str">
        <f>C18&amp;CHAR(10)&amp;C19&amp;CHAR(10)&amp;C20</f>
        <v>• Buildings
• City Public Realm
• Open Spaces</v>
      </c>
      <c r="F7" s="108"/>
      <c r="G7" s="114"/>
    </row>
    <row r="8" spans="1:7" ht="73.5" customHeight="1">
      <c r="B8" s="162"/>
      <c r="C8" s="164"/>
      <c r="D8" s="66" t="s">
        <v>348</v>
      </c>
      <c r="E8" s="67" t="str">
        <f>D18&amp;"  "&amp;D19&amp;CHAR(10)&amp;D20&amp;" "&amp;D21&amp;CHAR(10)&amp;D22&amp;"  "&amp;D23&amp;CHAR(10)&amp;D24&amp;"  "&amp;D25&amp;CHAR(10)&amp;D26&amp;"  "&amp;D27</f>
        <v xml:space="preserve">• Residential Building  • Commercial or Institutional Building
• Heritage Building 
  • TfL Street
• CoL Street  • Civic Space
• Publicly Accessible Private Land  </v>
      </c>
      <c r="F8" s="66" t="s">
        <v>349</v>
      </c>
      <c r="G8" s="65" t="str">
        <f>E18&amp;" "&amp;E19&amp;" "&amp;E20&amp;CHAR(10)&amp;E21&amp;" "&amp;E22&amp;" "&amp;E23&amp;CHAR(10)&amp;E24&amp;" "&amp;E25&amp;" "&amp;E26&amp;CHAR(10)&amp;E27&amp;" "&amp;E28&amp;" "&amp;E29&amp;CHAR(10)&amp;E30&amp;" "&amp;E31</f>
        <v xml:space="preserve">  
• Street Interface  
• Flood Protection  
 </v>
      </c>
    </row>
    <row r="9" spans="1:7" ht="117.75" customHeight="1">
      <c r="B9" s="162" t="s">
        <v>350</v>
      </c>
      <c r="C9" s="165" t="s">
        <v>630</v>
      </c>
      <c r="D9" s="66" t="s">
        <v>352</v>
      </c>
      <c r="E9" s="144" t="s">
        <v>631</v>
      </c>
      <c r="F9" s="146"/>
      <c r="G9" s="133"/>
    </row>
    <row r="10" spans="1:7" ht="129" customHeight="1">
      <c r="B10" s="162"/>
      <c r="C10" s="166"/>
      <c r="D10" s="66" t="s">
        <v>354</v>
      </c>
      <c r="E10" s="139" t="s">
        <v>632</v>
      </c>
      <c r="F10" s="145"/>
      <c r="G10" s="140"/>
    </row>
    <row r="11" spans="1:7" ht="15" customHeight="1"/>
    <row r="17" spans="2:6" hidden="1">
      <c r="B17" s="62" t="s">
        <v>44</v>
      </c>
      <c r="C17" s="62" t="s">
        <v>39</v>
      </c>
      <c r="D17" s="62" t="s">
        <v>40</v>
      </c>
      <c r="E17" s="62" t="s">
        <v>41</v>
      </c>
      <c r="F17" s="62" t="s">
        <v>45</v>
      </c>
    </row>
    <row r="18" spans="2:6" hidden="1">
      <c r="B18" s="1" t="str">
        <f>IF(INDEX(Database!$AK$7:$AK$71,MATCH($B$3,Database!$B$7:$B$71,0))="Yes",CHAR(149)&amp;" "&amp;Database!$AK$5,"")</f>
        <v>• Flooding</v>
      </c>
      <c r="C18" s="1" t="str">
        <f>IF(INDEX(Database!$E$7:$E$71,MATCH($B$3,Database!$B$7:$B$71,0))="Yes",CHAR(149)&amp;" "&amp;Database!$E$5,"")</f>
        <v>• Buildings</v>
      </c>
      <c r="D18" s="1" t="str">
        <f>IF(INDEX(Database!$I$7:$I$71,MATCH($B$3,Database!$B$7:$B$71,0))="Yes",CHAR(149)&amp;" "&amp;Database!$I$5,"")</f>
        <v>• Residential Building</v>
      </c>
      <c r="E18" s="1" t="str">
        <f>IF(INDEX(Database!$T$7:$T$71,MATCH($B$3,Database!$B$7:$B$71,0))="Yes",CHAR(149)&amp;" "&amp;Database!$T$5,"")</f>
        <v/>
      </c>
      <c r="F18" s="1" t="str">
        <f>IF(INDEX(Database!$AQ$7:$AQ$71,MATCH($B$3,Database!$B$7:$B$71,0))=1,CHAR(149)&amp;" "&amp;Database!$AQ$5,"")</f>
        <v/>
      </c>
    </row>
    <row r="19" spans="2:6" hidden="1">
      <c r="B19" s="1" t="str">
        <f>IF(INDEX(Database!$AL$7:$AL$71,MATCH($B$3,Database!$B$7:$B$71,0))="Yes",CHAR(149)&amp;" "&amp;Database!$AL$5,"")</f>
        <v/>
      </c>
      <c r="C19" s="1" t="str">
        <f>IF(INDEX(Database!$F$7:$F$71,MATCH($B$3,Database!$B$7:$B$71,0))="Yes",CHAR(149)&amp;" "&amp;Database!$F$5,"")</f>
        <v>• City Public Realm</v>
      </c>
      <c r="D19" s="1" t="str">
        <f>IF(INDEX(Database!$J$7:$J$71,MATCH($B$3,Database!$B$7:$B$71,0))="Yes",CHAR(149)&amp;" "&amp;Database!$J$5,"")</f>
        <v>• Commercial or Institutional Building</v>
      </c>
      <c r="E19" s="1" t="str">
        <f>IF(INDEX(Database!$U$7:$U$71,MATCH($B$3,Database!$B$7:$B$71,0))="Yes",CHAR(149)&amp;" "&amp;Database!$U$5,"")</f>
        <v/>
      </c>
      <c r="F19" s="1" t="str">
        <f>IF(INDEX(Database!$AR$7:$AR$71,MATCH($B$3,Database!$B$7:$B$71,0))=1,CHAR(149)&amp;" "&amp;Database!$AR$5,"")</f>
        <v>• Surface water management</v>
      </c>
    </row>
    <row r="20" spans="2:6" hidden="1">
      <c r="B20" s="1" t="str">
        <f>IF(INDEX(Database!$AM$7:$AM$71,MATCH($B$3,Database!$B$7:$B$71,0))="Yes",CHAR(149)&amp;" "&amp;Database!$AM$5,"")</f>
        <v/>
      </c>
      <c r="C20" s="1" t="str">
        <f>IF(INDEX(Database!$G$7:$G$71,MATCH($B$3,Database!$B$7:$B$71,0))="Yes",CHAR(149)&amp;" "&amp;Database!$G$5,"")</f>
        <v>• Open Spaces</v>
      </c>
      <c r="D20" s="1" t="str">
        <f>IF(INDEX(Database!$K$7:$K$71,MATCH($B$3,Database!$B$7:$B$71,0))="Yes",CHAR(149)&amp;" "&amp;Database!$K$5,"")</f>
        <v>• Heritage Building</v>
      </c>
      <c r="E20" s="1" t="str">
        <f>IF(INDEX(Database!$V$7:$V$71,MATCH($B$3,Database!$B$7:$B$71,0))="Yes",CHAR(149)&amp;" "&amp;Database!$V$5,"")</f>
        <v/>
      </c>
      <c r="F20" s="1" t="str">
        <f>IF(INDEX(Database!$AS$7:$AS$71,MATCH($B$3,Database!$B$7:$B$71,0))=1,CHAR(149)&amp;" "&amp;Database!$AS$5,"")</f>
        <v/>
      </c>
    </row>
    <row r="21" spans="2:6" hidden="1">
      <c r="B21" s="1" t="str">
        <f>IF(INDEX(Database!$AN$7:$AN$71,MATCH($B$3,Database!$B$7:$B$71,0))="Yes",CHAR(149)&amp;" "&amp;Database!$AN$5,"")</f>
        <v/>
      </c>
      <c r="C21" s="1"/>
      <c r="D21" s="1" t="str">
        <f>IF(INDEX(Database!$L$7:$L$71,MATCH($B$3,Database!$B$7:$B$71,0))="Yes",CHAR(149)&amp;" "&amp;Database!$L$5,"")</f>
        <v/>
      </c>
      <c r="E21" s="1" t="str">
        <f>IF(INDEX(Database!$W$7:$W$71,MATCH($B$3,Database!$B$7:$B$71,0))="Yes",CHAR(149)&amp;" "&amp;Database!$W$5,"")</f>
        <v>• Street Interface</v>
      </c>
      <c r="F21" s="1" t="str">
        <f>IF(INDEX(Database!$AT$7:$AT$71,MATCH($B$3,Database!$B$7:$B$71,0))=1,CHAR(149)&amp;" "&amp;Database!$AT$5,"")</f>
        <v/>
      </c>
    </row>
    <row r="22" spans="2:6" hidden="1">
      <c r="B22" s="1" t="str">
        <f>IF(INDEX(Database!$AO$7:$AO$71,MATCH($B$3,Database!$B$7:$B$71,0))="Yes",CHAR(149)&amp;" "&amp;Database!$AO$5,"")</f>
        <v/>
      </c>
      <c r="C22" s="1"/>
      <c r="D22" s="1" t="str">
        <f>IF(INDEX(Database!$M$7:$M$71,MATCH($B$3,Database!$B$7:$B$71,0))="Yes",CHAR(149)&amp;" "&amp;Database!$M$5,"")</f>
        <v/>
      </c>
      <c r="E22" s="1" t="str">
        <f>IF(INDEX(Database!$X$7:$X$71,MATCH($B$3,Database!$B$7:$B$71,0))="Yes",CHAR(149)&amp;" "&amp;Database!$X$5,"")</f>
        <v/>
      </c>
      <c r="F22" s="1" t="str">
        <f>IF(INDEX(Database!$AU$7:$AU$71,MATCH($B$3,Database!$B$7:$B$71,0))=1,CHAR(149)&amp;" "&amp;Database!$AU$5,"")</f>
        <v/>
      </c>
    </row>
    <row r="23" spans="2:6" hidden="1">
      <c r="B23" s="1" t="str">
        <f>IF(INDEX(Database!$AP$7:$AP$71,MATCH($B$3,Database!$B$7:$B$71,0))="Yes",CHAR(149)&amp;" "&amp;Database!$AP$5,"")</f>
        <v>• Food, Trade and Infrastructure</v>
      </c>
      <c r="C23" s="1"/>
      <c r="D23" s="1" t="str">
        <f>IF(INDEX(Database!$N$7:$N$71,MATCH($B$3,Database!$B$7:$B$71,0))="Yes",CHAR(149)&amp;" "&amp;Database!$N$5,"")</f>
        <v>• TfL Street</v>
      </c>
      <c r="E23" s="1" t="str">
        <f>IF(INDEX(Database!$Y$7:$Y$71,MATCH($B$3,Database!$B$7:$B$71,0))="Yes",CHAR(149)&amp;" "&amp;Database!$Y$5,"")</f>
        <v/>
      </c>
      <c r="F23" s="1" t="str">
        <f>IF(INDEX(Database!$AV$7:$AV$71,MATCH($B$3,Database!$B$7:$B$71,0))=1,CHAR(149)&amp;" "&amp;Database!$AV$5,"")</f>
        <v/>
      </c>
    </row>
    <row r="24" spans="2:6" hidden="1">
      <c r="B24" s="1"/>
      <c r="C24" s="1"/>
      <c r="D24" s="1" t="str">
        <f>IF(INDEX(Database!$O$7:$O$71,MATCH($B$3,Database!$B$7:$B$71,0))="Yes",CHAR(149)&amp;" "&amp;Database!$O$5,"")</f>
        <v>• CoL Street</v>
      </c>
      <c r="E24" s="1" t="str">
        <f>IF(INDEX(Database!$Z$7:$Z$71,MATCH($B$3,Database!$B$7:$B$71,0))="Yes",CHAR(149)&amp;" "&amp;Database!$Z$5,"")</f>
        <v/>
      </c>
      <c r="F24" s="1" t="str">
        <f>IF(INDEX(Database!$AW$7:$AW$71,MATCH($B$3,Database!$B$7:$B$71,0))=1,CHAR(149)&amp;" "&amp;Database!$AW$5,"")</f>
        <v/>
      </c>
    </row>
    <row r="25" spans="2:6" hidden="1">
      <c r="B25" s="1"/>
      <c r="C25" s="1"/>
      <c r="D25" s="1" t="str">
        <f>IF(INDEX(Database!$P$7:$P$71,MATCH($B$3,Database!$B$7:$B$71,0))="Yes",CHAR(149)&amp;" "&amp;Database!$P$5,"")</f>
        <v>• Civic Space</v>
      </c>
      <c r="E25" s="1" t="str">
        <f>IF(INDEX(Database!$AA$7:$AA$71,MATCH($B$3,Database!$B$7:$B$71,0))="Yes",CHAR(149)&amp;" "&amp;Database!$AA$5,"")</f>
        <v/>
      </c>
      <c r="F25" s="1" t="str">
        <f>IF(INDEX(Database!$AX$7:$AX$71,MATCH($B$3,Database!$B$7:$B$71,0))=1,CHAR(149)&amp;" "&amp;Database!$AX$5,"")</f>
        <v>• Economic savings</v>
      </c>
    </row>
    <row r="26" spans="2:6" hidden="1">
      <c r="B26" s="1"/>
      <c r="C26" s="1"/>
      <c r="D26" s="1" t="str">
        <f>IF(INDEX(Database!$Q$7:$Q$71,MATCH($B$3,Database!$B$7:$B$71,0))="Yes",CHAR(149)&amp;" "&amp;Database!$Q$5,"")</f>
        <v>• Publicly Accessible Private Land</v>
      </c>
      <c r="E26" s="1" t="str">
        <f>IF(INDEX(Database!$AB$7:$AB$71,MATCH($B$3,Database!$B$7:$B$71,0))="Yes",CHAR(149)&amp;" "&amp;Database!$AB$5,"")</f>
        <v/>
      </c>
      <c r="F26" s="1" t="str">
        <f>IF(INDEX(Database!$AY$7:$AY$71,MATCH($B$3,Database!$B$7:$B$71,0))=1,CHAR(149)&amp;" "&amp;Database!$AY$5,"")</f>
        <v/>
      </c>
    </row>
    <row r="27" spans="2:6" hidden="1">
      <c r="B27" s="1"/>
      <c r="C27" s="1"/>
      <c r="D27" s="1" t="str">
        <f>IF(INDEX(Database!$R$7:$R$71,MATCH($B$3,Database!$B$7:$B$71,0))="Yes",CHAR(149)&amp;" "&amp;Database!$R$5,"")</f>
        <v/>
      </c>
      <c r="E27" s="1" t="str">
        <f>IF(INDEX(Database!$AC$7:$AC$71,MATCH($B$3,Database!$B$7:$B$71,0))="Yes",CHAR(149)&amp;" "&amp;Database!$AC$5,"")</f>
        <v>• Flood Protection</v>
      </c>
      <c r="F27" s="1" t="str">
        <f>IF(INDEX(Database!$AZ$7:$AZ$71,MATCH($B$3,Database!$B$7:$B$71,0))=1,CHAR(149)&amp;" "&amp;Database!$AZ$5,"")</f>
        <v/>
      </c>
    </row>
    <row r="28" spans="2:6" hidden="1">
      <c r="B28" s="1"/>
      <c r="C28" s="1"/>
      <c r="D28" s="1"/>
      <c r="E28" s="1" t="str">
        <f>IF(INDEX(Database!$AD$7:$AD$71,MATCH($B$3,Database!$B$7:$B$71,0))="Yes",CHAR(149)&amp;" "&amp;Database!$AD$5,"")</f>
        <v/>
      </c>
      <c r="F28" s="1" t="str">
        <f>IF(INDEX(Database!$BA$7:$BA$71,MATCH($B$3,Database!$B$7:$B$71,0))=1,CHAR(149)&amp;" "&amp;Database!$BA$5,"")</f>
        <v>• Increased property value</v>
      </c>
    </row>
    <row r="29" spans="2:6" hidden="1">
      <c r="B29" s="1"/>
      <c r="C29" s="1"/>
      <c r="D29" s="1"/>
      <c r="E29" s="1" t="str">
        <f>IF(INDEX(Database!$AE$7:$AE$71,MATCH($B$3,Database!$B$7:$B$71,0))="Yes",CHAR(149)&amp;" "&amp;Database!$AE$5,"")</f>
        <v/>
      </c>
      <c r="F29" s="1" t="str">
        <f>IF(INDEX(Database!$BB$7:$BB$71,MATCH($B$3,Database!$B$7:$B$71,0))=1,CHAR(149)&amp;" "&amp;Database!$BB$5,"")</f>
        <v/>
      </c>
    </row>
    <row r="30" spans="2:6" hidden="1">
      <c r="B30" s="1"/>
      <c r="C30" s="1"/>
      <c r="D30" s="1"/>
      <c r="E30" s="1" t="str">
        <f>IF(INDEX(Database!$AF$7:$AF$71,MATCH($B$3,Database!$B$7:$B$71,0))="Yes",CHAR(149)&amp;" "&amp;Database!$AF$5,"")</f>
        <v/>
      </c>
      <c r="F30" s="1" t="str">
        <f>IF(INDEX(Database!$BC$7:$BC$71,MATCH($B$3,Database!$B$7:$B$71,0))=1,CHAR(149)&amp;" "&amp;Database!$BC$5,"")</f>
        <v/>
      </c>
    </row>
    <row r="31" spans="2:6" hidden="1">
      <c r="B31" s="1"/>
      <c r="C31" s="1"/>
      <c r="D31" s="1"/>
      <c r="E31" s="1" t="str">
        <f>IF(INDEX(Database!$AG$7:$AG$71,MATCH($B$3,Database!$B$7:$B$71,0))="Yes",CHAR(149)&amp;" "&amp;Database!$AG$5,"")</f>
        <v/>
      </c>
      <c r="F31" s="1" t="str">
        <f>IF(INDEX(Database!$BD$7:$BD$71,MATCH($B$3,Database!$B$7:$B$71,0))=1,CHAR(149)&amp;" "&amp;Database!$BD$5,"")</f>
        <v>• Health and wellbeing</v>
      </c>
    </row>
    <row r="32" spans="2:6" hidden="1">
      <c r="B32" s="1"/>
      <c r="C32" s="1"/>
      <c r="D32" s="1"/>
      <c r="E32" s="1"/>
      <c r="F32" s="1" t="str">
        <f>IF(INDEX(Database!$BE$7:$BE$71,MATCH($B$3,Database!$B$7:$B$71,0))=1,CHAR(149)&amp;" "&amp;Database!$BE$5,"")</f>
        <v/>
      </c>
    </row>
    <row r="33" spans="2:6" hidden="1">
      <c r="B33" s="1"/>
      <c r="C33" s="1"/>
      <c r="D33" s="1"/>
      <c r="E33" s="1"/>
      <c r="F33" s="1" t="str">
        <f>IF(INDEX(Database!$BF$7:$BF$71,MATCH($B$3,Database!$B$7:$B$71,0))=1,CHAR(149)&amp;" "&amp;Database!$BF$5,"")</f>
        <v/>
      </c>
    </row>
  </sheetData>
  <mergeCells count="6">
    <mergeCell ref="B9:B10"/>
    <mergeCell ref="C9:C10"/>
    <mergeCell ref="A1:C1"/>
    <mergeCell ref="C3:E3"/>
    <mergeCell ref="B5:B8"/>
    <mergeCell ref="C5:C8"/>
  </mergeCells>
  <hyperlinks>
    <hyperlink ref="A1" location="'Criteria Selection'!A1" display="&lt; BACK TO CRITERIA SELECTION" xr:uid="{11277655-7BFC-4CD3-93C8-E36B15552884}"/>
  </hyperlinks>
  <pageMargins left="0.7" right="0.7" top="0.75" bottom="0.75" header="0.3" footer="0.3"/>
  <pageSetup paperSize="9" orientation="portrait" r:id="rId1"/>
  <drawing r:id="rId2"/>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1F18D0-5FF5-4EE8-8097-DE0AFD1B48C9}">
  <sheetPr codeName="Sheet55"/>
  <dimension ref="A1:G33"/>
  <sheetViews>
    <sheetView topLeftCell="A4" zoomScale="80" zoomScaleNormal="80" workbookViewId="0">
      <selection activeCell="E10" sqref="E10:G10"/>
    </sheetView>
  </sheetViews>
  <sheetFormatPr defaultRowHeight="16.5"/>
  <cols>
    <col min="1" max="1" width="2.5" customWidth="1"/>
    <col min="2" max="2" width="12.625" customWidth="1"/>
    <col min="3" max="3" width="124.375" customWidth="1"/>
    <col min="4" max="4" width="13.375" customWidth="1"/>
    <col min="5" max="5" width="41.5" customWidth="1"/>
    <col min="6" max="6" width="11.5" customWidth="1"/>
    <col min="7" max="7" width="48.875" customWidth="1"/>
  </cols>
  <sheetData>
    <row r="1" spans="1:7" s="59" customFormat="1" ht="23.25" customHeight="1">
      <c r="A1" s="160" t="s">
        <v>338</v>
      </c>
      <c r="B1" s="160"/>
      <c r="C1" s="160"/>
    </row>
    <row r="2" spans="1:7" ht="8.25" customHeight="1"/>
    <row r="3" spans="1:7" ht="24.75" customHeight="1">
      <c r="B3" s="87" t="s">
        <v>263</v>
      </c>
      <c r="C3" s="161" t="str">
        <f>VLOOKUP(B3,Database!B7:C71,2,FALSE)</f>
        <v>Bat habitat enhancements</v>
      </c>
      <c r="D3" s="161"/>
      <c r="E3" s="161"/>
      <c r="F3" s="88"/>
      <c r="G3" s="88"/>
    </row>
    <row r="4" spans="1:7" ht="113.25" customHeight="1">
      <c r="B4" s="66" t="s">
        <v>339</v>
      </c>
      <c r="C4" s="65" t="s">
        <v>633</v>
      </c>
      <c r="D4" s="112" t="s">
        <v>378</v>
      </c>
      <c r="E4" s="119" t="s">
        <v>634</v>
      </c>
      <c r="F4" s="95"/>
      <c r="G4" s="96"/>
    </row>
    <row r="5" spans="1:7" ht="80.25" customHeight="1">
      <c r="B5" s="162" t="s">
        <v>343</v>
      </c>
      <c r="C5" s="163" t="s">
        <v>635</v>
      </c>
      <c r="D5" s="108"/>
      <c r="E5" s="118"/>
      <c r="F5" s="97"/>
      <c r="G5" s="98"/>
    </row>
    <row r="6" spans="1:7" ht="78.75" customHeight="1">
      <c r="B6" s="162"/>
      <c r="C6" s="164"/>
      <c r="D6" s="66" t="s">
        <v>345</v>
      </c>
      <c r="E6" s="67" t="str">
        <f>B18&amp;" "&amp;B19&amp;CHAR(10)&amp;B20&amp;" "&amp;B21&amp;CHAR(10)&amp;B22&amp;" "&amp;B23</f>
        <v xml:space="preserve"> 
 • Biodiversity
 </v>
      </c>
      <c r="F6" s="112" t="s">
        <v>381</v>
      </c>
      <c r="G6" s="113" t="str">
        <f>F18&amp;" "&amp;F19&amp;" "&amp;F20&amp;CHAR(10)&amp;F21&amp;" "&amp;F22&amp;" "&amp;F23&amp;CHAR(10)&amp;F24&amp;" "&amp;F25&amp;" "&amp;F26&amp;CHAR(10)&amp;F27&amp;" "&amp;F28&amp;" "&amp;F29&amp;CHAR(10)&amp;F30&amp;" "&amp;F31&amp;" "&amp;F32&amp;" "&amp;F33</f>
        <v xml:space="preserve">  
 • Enhancing biodiversity 
• Streetscape improvement   </v>
      </c>
    </row>
    <row r="7" spans="1:7" ht="48.75" customHeight="1">
      <c r="B7" s="162"/>
      <c r="C7" s="164"/>
      <c r="D7" s="66" t="s">
        <v>347</v>
      </c>
      <c r="E7" s="67" t="str">
        <f>C18&amp;CHAR(10)&amp;C19&amp;CHAR(10)&amp;C20</f>
        <v>• Buildings
• City Public Realm
• Open Spaces</v>
      </c>
      <c r="F7" s="108"/>
      <c r="G7" s="136"/>
    </row>
    <row r="8" spans="1:7" ht="73.5" customHeight="1">
      <c r="B8" s="162"/>
      <c r="C8" s="164"/>
      <c r="D8" s="66" t="s">
        <v>348</v>
      </c>
      <c r="E8" s="67" t="str">
        <f>D18&amp;"  "&amp;D19&amp;CHAR(10)&amp;D20&amp;" "&amp;D21&amp;CHAR(10)&amp;D22&amp;"  "&amp;D23&amp;CHAR(10)&amp;D24&amp;"  "&amp;D25&amp;CHAR(10)&amp;D26&amp;"  "&amp;D27</f>
        <v>• Residential Building  • Commercial or Institutional Building
 • City Gardens
• Churchyard  
  • Civic Space
• Publicly Accessible Private Land  • Open Spaces</v>
      </c>
      <c r="F8" s="66" t="s">
        <v>349</v>
      </c>
      <c r="G8" s="65" t="str">
        <f>E18&amp;" "&amp;E19&amp;" "&amp;E20&amp;CHAR(10)&amp;E21&amp;" "&amp;E22&amp;" "&amp;E23&amp;CHAR(10)&amp;E24&amp;" "&amp;E25&amp;" "&amp;E26&amp;CHAR(10)&amp;E27&amp;" "&amp;E28&amp;" "&amp;E29&amp;CHAR(10)&amp;E30&amp;" "&amp;E31</f>
        <v xml:space="preserve">• Roof • Envelope 
• Street Interface  
  • Habitat
 </v>
      </c>
    </row>
    <row r="9" spans="1:7" ht="102.75" customHeight="1">
      <c r="B9" s="162" t="s">
        <v>350</v>
      </c>
      <c r="C9" s="165" t="s">
        <v>636</v>
      </c>
      <c r="D9" s="66" t="s">
        <v>352</v>
      </c>
      <c r="E9" s="144" t="s">
        <v>637</v>
      </c>
      <c r="F9" s="138"/>
      <c r="G9" s="137"/>
    </row>
    <row r="10" spans="1:7" ht="84.75" customHeight="1">
      <c r="B10" s="162"/>
      <c r="C10" s="166"/>
      <c r="D10" s="66" t="s">
        <v>354</v>
      </c>
      <c r="E10" s="143" t="s">
        <v>638</v>
      </c>
      <c r="F10" s="152"/>
      <c r="G10" s="142"/>
    </row>
    <row r="11" spans="1:7" ht="15" customHeight="1"/>
    <row r="17" spans="2:6" hidden="1">
      <c r="B17" s="62" t="s">
        <v>44</v>
      </c>
      <c r="C17" s="62" t="s">
        <v>39</v>
      </c>
      <c r="D17" s="62" t="s">
        <v>40</v>
      </c>
      <c r="E17" s="62" t="s">
        <v>41</v>
      </c>
      <c r="F17" s="62" t="s">
        <v>45</v>
      </c>
    </row>
    <row r="18" spans="2:6" hidden="1">
      <c r="B18" s="1" t="str">
        <f>IF(INDEX(Database!$AK$7:$AK$71,MATCH($B$3,Database!$B$7:$B$71,0))="Yes",CHAR(149)&amp;" "&amp;Database!$AK$5,"")</f>
        <v/>
      </c>
      <c r="C18" s="1" t="str">
        <f>IF(INDEX(Database!$E$7:$E$71,MATCH($B$3,Database!$B$7:$B$71,0))="Yes",CHAR(149)&amp;" "&amp;Database!$E$5,"")</f>
        <v>• Buildings</v>
      </c>
      <c r="D18" s="1" t="str">
        <f>IF(INDEX(Database!$I$7:$I$71,MATCH($B$3,Database!$B$7:$B$71,0))="Yes",CHAR(149)&amp;" "&amp;Database!$I$5,"")</f>
        <v>• Residential Building</v>
      </c>
      <c r="E18" s="1" t="str">
        <f>IF(INDEX(Database!$T$7:$T$71,MATCH($B$3,Database!$B$7:$B$71,0))="Yes",CHAR(149)&amp;" "&amp;Database!$T$5,"")</f>
        <v>• Roof</v>
      </c>
      <c r="F18" s="1" t="str">
        <f>IF(INDEX(Database!$AQ$7:$AQ$71,MATCH($B$3,Database!$B$7:$B$71,0))=1,CHAR(149)&amp;" "&amp;Database!$AQ$5,"")</f>
        <v/>
      </c>
    </row>
    <row r="19" spans="2:6" hidden="1">
      <c r="B19" s="1" t="str">
        <f>IF(INDEX(Database!$AL$7:$AL$71,MATCH($B$3,Database!$B$7:$B$71,0))="Yes",CHAR(149)&amp;" "&amp;Database!$AL$5,"")</f>
        <v/>
      </c>
      <c r="C19" s="1" t="str">
        <f>IF(INDEX(Database!$F$7:$F$71,MATCH($B$3,Database!$B$7:$B$71,0))="Yes",CHAR(149)&amp;" "&amp;Database!$F$5,"")</f>
        <v>• City Public Realm</v>
      </c>
      <c r="D19" s="1" t="str">
        <f>IF(INDEX(Database!$J$7:$J$71,MATCH($B$3,Database!$B$7:$B$71,0))="Yes",CHAR(149)&amp;" "&amp;Database!$J$5,"")</f>
        <v>• Commercial or Institutional Building</v>
      </c>
      <c r="E19" s="1" t="str">
        <f>IF(INDEX(Database!$U$7:$U$71,MATCH($B$3,Database!$B$7:$B$71,0))="Yes",CHAR(149)&amp;" "&amp;Database!$U$5,"")</f>
        <v>• Envelope</v>
      </c>
      <c r="F19" s="1" t="str">
        <f>IF(INDEX(Database!$AR$7:$AR$71,MATCH($B$3,Database!$B$7:$B$71,0))=1,CHAR(149)&amp;" "&amp;Database!$AR$5,"")</f>
        <v/>
      </c>
    </row>
    <row r="20" spans="2:6" hidden="1">
      <c r="B20" s="1" t="str">
        <f>IF(INDEX(Database!$AM$7:$AM$71,MATCH($B$3,Database!$B$7:$B$71,0))="Yes",CHAR(149)&amp;" "&amp;Database!$AM$5,"")</f>
        <v/>
      </c>
      <c r="C20" s="1" t="str">
        <f>IF(INDEX(Database!$G$7:$G$71,MATCH($B$3,Database!$B$7:$B$71,0))="Yes",CHAR(149)&amp;" "&amp;Database!$G$5,"")</f>
        <v>• Open Spaces</v>
      </c>
      <c r="D20" s="1" t="str">
        <f>IF(INDEX(Database!$K$7:$K$71,MATCH($B$3,Database!$B$7:$B$71,0))="Yes",CHAR(149)&amp;" "&amp;Database!$K$5,"")</f>
        <v/>
      </c>
      <c r="E20" s="1" t="str">
        <f>IF(INDEX(Database!$V$7:$V$71,MATCH($B$3,Database!$B$7:$B$71,0))="Yes",CHAR(149)&amp;" "&amp;Database!$V$5,"")</f>
        <v/>
      </c>
      <c r="F20" s="1" t="str">
        <f>IF(INDEX(Database!$AS$7:$AS$71,MATCH($B$3,Database!$B$7:$B$71,0))=1,CHAR(149)&amp;" "&amp;Database!$AS$5,"")</f>
        <v/>
      </c>
    </row>
    <row r="21" spans="2:6" hidden="1">
      <c r="B21" s="1" t="str">
        <f>IF(INDEX(Database!$AN$7:$AN$71,MATCH($B$3,Database!$B$7:$B$71,0))="Yes",CHAR(149)&amp;" "&amp;Database!$AN$5,"")</f>
        <v>• Biodiversity</v>
      </c>
      <c r="C21" s="1"/>
      <c r="D21" s="1" t="str">
        <f>IF(INDEX(Database!$L$7:$L$71,MATCH($B$3,Database!$B$7:$B$71,0))="Yes",CHAR(149)&amp;" "&amp;Database!$L$5,"")</f>
        <v>• City Gardens</v>
      </c>
      <c r="E21" s="1" t="str">
        <f>IF(INDEX(Database!$W$7:$W$71,MATCH($B$3,Database!$B$7:$B$71,0))="Yes",CHAR(149)&amp;" "&amp;Database!$W$5,"")</f>
        <v>• Street Interface</v>
      </c>
      <c r="F21" s="1" t="str">
        <f>IF(INDEX(Database!$AT$7:$AT$71,MATCH($B$3,Database!$B$7:$B$71,0))=1,CHAR(149)&amp;" "&amp;Database!$AT$5,"")</f>
        <v/>
      </c>
    </row>
    <row r="22" spans="2:6" hidden="1">
      <c r="B22" s="1" t="str">
        <f>IF(INDEX(Database!$AO$7:$AO$71,MATCH($B$3,Database!$B$7:$B$71,0))="Yes",CHAR(149)&amp;" "&amp;Database!$AO$5,"")</f>
        <v/>
      </c>
      <c r="C22" s="1"/>
      <c r="D22" s="1" t="str">
        <f>IF(INDEX(Database!$M$7:$M$71,MATCH($B$3,Database!$B$7:$B$71,0))="Yes",CHAR(149)&amp;" "&amp;Database!$M$5,"")</f>
        <v>• Churchyard</v>
      </c>
      <c r="E22" s="1" t="str">
        <f>IF(INDEX(Database!$X$7:$X$71,MATCH($B$3,Database!$B$7:$B$71,0))="Yes",CHAR(149)&amp;" "&amp;Database!$X$5,"")</f>
        <v/>
      </c>
      <c r="F22" s="1" t="str">
        <f>IF(INDEX(Database!$AU$7:$AU$71,MATCH($B$3,Database!$B$7:$B$71,0))=1,CHAR(149)&amp;" "&amp;Database!$AU$5,"")</f>
        <v>• Enhancing biodiversity</v>
      </c>
    </row>
    <row r="23" spans="2:6" hidden="1">
      <c r="B23" s="1" t="str">
        <f>IF(INDEX(Database!$AP$7:$AP$71,MATCH($B$3,Database!$B$7:$B$71,0))="Yes",CHAR(149)&amp;" "&amp;Database!$AP$5,"")</f>
        <v/>
      </c>
      <c r="C23" s="1"/>
      <c r="D23" s="1" t="str">
        <f>IF(INDEX(Database!$N$7:$N$71,MATCH($B$3,Database!$B$7:$B$71,0))="Yes",CHAR(149)&amp;" "&amp;Database!$N$5,"")</f>
        <v/>
      </c>
      <c r="E23" s="1" t="str">
        <f>IF(INDEX(Database!$Y$7:$Y$71,MATCH($B$3,Database!$B$7:$B$71,0))="Yes",CHAR(149)&amp;" "&amp;Database!$Y$5,"")</f>
        <v/>
      </c>
      <c r="F23" s="1" t="str">
        <f>IF(INDEX(Database!$AV$7:$AV$71,MATCH($B$3,Database!$B$7:$B$71,0))=1,CHAR(149)&amp;" "&amp;Database!$AV$5,"")</f>
        <v/>
      </c>
    </row>
    <row r="24" spans="2:6" hidden="1">
      <c r="B24" s="1"/>
      <c r="C24" s="1"/>
      <c r="D24" s="1" t="str">
        <f>IF(INDEX(Database!$O$7:$O$71,MATCH($B$3,Database!$B$7:$B$71,0))="Yes",CHAR(149)&amp;" "&amp;Database!$O$5,"")</f>
        <v/>
      </c>
      <c r="E24" s="1" t="str">
        <f>IF(INDEX(Database!$Z$7:$Z$71,MATCH($B$3,Database!$B$7:$B$71,0))="Yes",CHAR(149)&amp;" "&amp;Database!$Z$5,"")</f>
        <v/>
      </c>
      <c r="F24" s="1" t="str">
        <f>IF(INDEX(Database!$AW$7:$AW$71,MATCH($B$3,Database!$B$7:$B$71,0))=1,CHAR(149)&amp;" "&amp;Database!$AW$5,"")</f>
        <v/>
      </c>
    </row>
    <row r="25" spans="2:6" hidden="1">
      <c r="B25" s="1"/>
      <c r="C25" s="1"/>
      <c r="D25" s="1" t="str">
        <f>IF(INDEX(Database!$P$7:$P$71,MATCH($B$3,Database!$B$7:$B$71,0))="Yes",CHAR(149)&amp;" "&amp;Database!$P$5,"")</f>
        <v>• Civic Space</v>
      </c>
      <c r="E25" s="1" t="str">
        <f>IF(INDEX(Database!$AA$7:$AA$71,MATCH($B$3,Database!$B$7:$B$71,0))="Yes",CHAR(149)&amp;" "&amp;Database!$AA$5,"")</f>
        <v/>
      </c>
      <c r="F25" s="1" t="str">
        <f>IF(INDEX(Database!$AX$7:$AX$71,MATCH($B$3,Database!$B$7:$B$71,0))=1,CHAR(149)&amp;" "&amp;Database!$AX$5,"")</f>
        <v/>
      </c>
    </row>
    <row r="26" spans="2:6" hidden="1">
      <c r="B26" s="1"/>
      <c r="C26" s="1"/>
      <c r="D26" s="1" t="str">
        <f>IF(INDEX(Database!$Q$7:$Q$71,MATCH($B$3,Database!$B$7:$B$71,0))="Yes",CHAR(149)&amp;" "&amp;Database!$Q$5,"")</f>
        <v>• Publicly Accessible Private Land</v>
      </c>
      <c r="E26" s="1" t="str">
        <f>IF(INDEX(Database!$AB$7:$AB$71,MATCH($B$3,Database!$B$7:$B$71,0))="Yes",CHAR(149)&amp;" "&amp;Database!$AB$5,"")</f>
        <v/>
      </c>
      <c r="F26" s="1" t="str">
        <f>IF(INDEX(Database!$AY$7:$AY$71,MATCH($B$3,Database!$B$7:$B$71,0))=1,CHAR(149)&amp;" "&amp;Database!$AY$5,"")</f>
        <v/>
      </c>
    </row>
    <row r="27" spans="2:6" hidden="1">
      <c r="B27" s="1"/>
      <c r="C27" s="1"/>
      <c r="D27" s="1" t="str">
        <f>IF(INDEX(Database!$R$7:$R$71,MATCH($B$3,Database!$B$7:$B$71,0))="Yes",CHAR(149)&amp;" "&amp;Database!$R$5,"")</f>
        <v>• Open Spaces</v>
      </c>
      <c r="E27" s="1" t="str">
        <f>IF(INDEX(Database!$AC$7:$AC$71,MATCH($B$3,Database!$B$7:$B$71,0))="Yes",CHAR(149)&amp;" "&amp;Database!$AC$5,"")</f>
        <v/>
      </c>
      <c r="F27" s="1" t="str">
        <f>IF(INDEX(Database!$AZ$7:$AZ$71,MATCH($B$3,Database!$B$7:$B$71,0))=1,CHAR(149)&amp;" "&amp;Database!$AZ$5,"")</f>
        <v/>
      </c>
    </row>
    <row r="28" spans="2:6" hidden="1">
      <c r="B28" s="1"/>
      <c r="C28" s="1"/>
      <c r="D28" s="1"/>
      <c r="E28" s="1" t="str">
        <f>IF(INDEX(Database!$AD$7:$AD$71,MATCH($B$3,Database!$B$7:$B$71,0))="Yes",CHAR(149)&amp;" "&amp;Database!$AD$5,"")</f>
        <v/>
      </c>
      <c r="F28" s="1" t="str">
        <f>IF(INDEX(Database!$BA$7:$BA$71,MATCH($B$3,Database!$B$7:$B$71,0))=1,CHAR(149)&amp;" "&amp;Database!$BA$5,"")</f>
        <v/>
      </c>
    </row>
    <row r="29" spans="2:6" hidden="1">
      <c r="B29" s="1"/>
      <c r="C29" s="1"/>
      <c r="D29" s="1"/>
      <c r="E29" s="1" t="str">
        <f>IF(INDEX(Database!$AE$7:$AE$71,MATCH($B$3,Database!$B$7:$B$71,0))="Yes",CHAR(149)&amp;" "&amp;Database!$AE$5,"")</f>
        <v>• Habitat</v>
      </c>
      <c r="F29" s="1" t="str">
        <f>IF(INDEX(Database!$BB$7:$BB$71,MATCH($B$3,Database!$B$7:$B$71,0))=1,CHAR(149)&amp;" "&amp;Database!$BB$5,"")</f>
        <v/>
      </c>
    </row>
    <row r="30" spans="2:6" hidden="1">
      <c r="B30" s="1"/>
      <c r="C30" s="1"/>
      <c r="D30" s="1"/>
      <c r="E30" s="1" t="str">
        <f>IF(INDEX(Database!$AF$7:$AF$71,MATCH($B$3,Database!$B$7:$B$71,0))="Yes",CHAR(149)&amp;" "&amp;Database!$AF$5,"")</f>
        <v/>
      </c>
      <c r="F30" s="1" t="str">
        <f>IF(INDEX(Database!$BC$7:$BC$71,MATCH($B$3,Database!$B$7:$B$71,0))=1,CHAR(149)&amp;" "&amp;Database!$BC$5,"")</f>
        <v>• Streetscape improvement</v>
      </c>
    </row>
    <row r="31" spans="2:6" hidden="1">
      <c r="B31" s="1"/>
      <c r="C31" s="1"/>
      <c r="D31" s="1"/>
      <c r="E31" s="1" t="str">
        <f>IF(INDEX(Database!$AG$7:$AG$71,MATCH($B$3,Database!$B$7:$B$71,0))="Yes",CHAR(149)&amp;" "&amp;Database!$AG$5,"")</f>
        <v/>
      </c>
      <c r="F31" s="1" t="str">
        <f>IF(INDEX(Database!$BD$7:$BD$71,MATCH($B$3,Database!$B$7:$B$71,0))=1,CHAR(149)&amp;" "&amp;Database!$BD$5,"")</f>
        <v/>
      </c>
    </row>
    <row r="32" spans="2:6" hidden="1">
      <c r="B32" s="1"/>
      <c r="C32" s="1"/>
      <c r="D32" s="1"/>
      <c r="E32" s="1"/>
      <c r="F32" s="1" t="str">
        <f>IF(INDEX(Database!$BE$7:$BE$71,MATCH($B$3,Database!$B$7:$B$71,0))=1,CHAR(149)&amp;" "&amp;Database!$BE$5,"")</f>
        <v/>
      </c>
    </row>
    <row r="33" spans="2:6" hidden="1">
      <c r="B33" s="1"/>
      <c r="C33" s="1"/>
      <c r="D33" s="1"/>
      <c r="E33" s="1"/>
      <c r="F33" s="1" t="str">
        <f>IF(INDEX(Database!$BF$7:$BF$71,MATCH($B$3,Database!$B$7:$B$71,0))=1,CHAR(149)&amp;" "&amp;Database!$BF$5,"")</f>
        <v/>
      </c>
    </row>
  </sheetData>
  <mergeCells count="6">
    <mergeCell ref="B9:B10"/>
    <mergeCell ref="C9:C10"/>
    <mergeCell ref="A1:C1"/>
    <mergeCell ref="C3:E3"/>
    <mergeCell ref="B5:B8"/>
    <mergeCell ref="C5:C8"/>
  </mergeCells>
  <hyperlinks>
    <hyperlink ref="A1" location="'Criteria Selection'!A1" display="&lt; BACK TO CRITERIA SELECTION" xr:uid="{456A415E-8D5B-4915-9B7D-9792F53419EF}"/>
  </hyperlinks>
  <pageMargins left="0.7" right="0.7" top="0.75" bottom="0.75" header="0.3" footer="0.3"/>
  <pageSetup paperSize="9" orientation="portrait" r:id="rId1"/>
  <drawing r:id="rId2"/>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C36709-C769-40BE-8CDF-2898AC20BA6D}">
  <sheetPr codeName="Sheet56"/>
  <dimension ref="A1:G33"/>
  <sheetViews>
    <sheetView topLeftCell="D1" zoomScale="80" zoomScaleNormal="80" workbookViewId="0">
      <selection activeCell="E10" sqref="E10:G10"/>
    </sheetView>
  </sheetViews>
  <sheetFormatPr defaultRowHeight="16.5"/>
  <cols>
    <col min="1" max="1" width="2.5" customWidth="1"/>
    <col min="2" max="2" width="12.625" customWidth="1"/>
    <col min="3" max="3" width="124.375" customWidth="1"/>
    <col min="4" max="4" width="13.375" customWidth="1"/>
    <col min="5" max="5" width="41.5" customWidth="1"/>
    <col min="6" max="6" width="11.5" customWidth="1"/>
    <col min="7" max="7" width="48.875" customWidth="1"/>
  </cols>
  <sheetData>
    <row r="1" spans="1:7" s="59" customFormat="1" ht="23.25" customHeight="1">
      <c r="A1" s="160" t="s">
        <v>338</v>
      </c>
      <c r="B1" s="160"/>
      <c r="C1" s="160"/>
    </row>
    <row r="2" spans="1:7" ht="8.25" customHeight="1"/>
    <row r="3" spans="1:7" ht="24.75" customHeight="1">
      <c r="B3" s="87" t="s">
        <v>266</v>
      </c>
      <c r="C3" s="161" t="str">
        <f>VLOOKUP(B3,Database!B7:C71,2,FALSE)</f>
        <v>Wild bee habitat enhancements</v>
      </c>
      <c r="D3" s="161"/>
      <c r="E3" s="161"/>
      <c r="F3" s="88"/>
      <c r="G3" s="88"/>
    </row>
    <row r="4" spans="1:7" ht="113.25" customHeight="1">
      <c r="B4" s="66" t="s">
        <v>339</v>
      </c>
      <c r="C4" s="65" t="s">
        <v>639</v>
      </c>
      <c r="D4" s="112" t="s">
        <v>378</v>
      </c>
      <c r="E4" s="119" t="s">
        <v>640</v>
      </c>
      <c r="F4" s="95"/>
      <c r="G4" s="96"/>
    </row>
    <row r="5" spans="1:7" ht="80.25" customHeight="1">
      <c r="B5" s="162" t="s">
        <v>343</v>
      </c>
      <c r="C5" s="163" t="s">
        <v>641</v>
      </c>
      <c r="D5" s="108"/>
      <c r="E5" s="118"/>
      <c r="F5" s="97"/>
      <c r="G5" s="98"/>
    </row>
    <row r="6" spans="1:7" ht="63" customHeight="1">
      <c r="B6" s="162"/>
      <c r="C6" s="164"/>
      <c r="D6" s="66" t="s">
        <v>345</v>
      </c>
      <c r="E6" s="67" t="str">
        <f>B18&amp;" "&amp;B19&amp;CHAR(10)&amp;B20&amp;" "&amp;B21&amp;CHAR(10)&amp;B22&amp;" "&amp;B23</f>
        <v xml:space="preserve"> 
 • Biodiversity
 </v>
      </c>
      <c r="F6" s="112" t="s">
        <v>381</v>
      </c>
      <c r="G6" s="113" t="str">
        <f>F18&amp;" "&amp;F19&amp;" "&amp;F20&amp;CHAR(10)&amp;F21&amp;" "&amp;F22&amp;" "&amp;F23&amp;CHAR(10)&amp;F24&amp;" "&amp;F25&amp;" "&amp;F26&amp;CHAR(10)&amp;F27&amp;" "&amp;F28&amp;" "&amp;F29&amp;CHAR(10)&amp;F30&amp;" "&amp;F31&amp;" "&amp;F32&amp;" "&amp;F33</f>
        <v xml:space="preserve">  
 • Enhancing biodiversity 
• Streetscape improvement   </v>
      </c>
    </row>
    <row r="7" spans="1:7" ht="48.75" customHeight="1">
      <c r="B7" s="162"/>
      <c r="C7" s="164"/>
      <c r="D7" s="66" t="s">
        <v>347</v>
      </c>
      <c r="E7" s="67" t="str">
        <f>C18&amp;CHAR(10)&amp;C19&amp;CHAR(10)&amp;C20</f>
        <v>• Buildings
• City Public Realm
• Open Spaces</v>
      </c>
      <c r="F7" s="108"/>
      <c r="G7" s="136"/>
    </row>
    <row r="8" spans="1:7" ht="73.5" customHeight="1">
      <c r="B8" s="162"/>
      <c r="C8" s="164"/>
      <c r="D8" s="66" t="s">
        <v>348</v>
      </c>
      <c r="E8" s="67" t="str">
        <f>D18&amp;"  "&amp;D19&amp;CHAR(10)&amp;D20&amp;" "&amp;D21&amp;CHAR(10)&amp;D22&amp;"  "&amp;D23&amp;CHAR(10)&amp;D24&amp;"  "&amp;D25&amp;CHAR(10)&amp;D26&amp;"  "&amp;D27</f>
        <v>• Residential Building  • Commercial or Institutional Building
 • City Gardens
• Churchyard  
  • Civic Space
• Publicly Accessible Private Land  • Open Spaces</v>
      </c>
      <c r="F8" s="66" t="s">
        <v>349</v>
      </c>
      <c r="G8" s="65" t="str">
        <f>E18&amp;" "&amp;E19&amp;" "&amp;E20&amp;CHAR(10)&amp;E21&amp;" "&amp;E22&amp;" "&amp;E23&amp;CHAR(10)&amp;E24&amp;" "&amp;E25&amp;" "&amp;E26&amp;CHAR(10)&amp;E27&amp;" "&amp;E28&amp;" "&amp;E29&amp;CHAR(10)&amp;E30&amp;" "&amp;E31</f>
        <v xml:space="preserve">  
• Soft Landscaping  
  • Habitat
 </v>
      </c>
    </row>
    <row r="9" spans="1:7" ht="117.75" customHeight="1">
      <c r="B9" s="162" t="s">
        <v>350</v>
      </c>
      <c r="C9" s="165" t="s">
        <v>642</v>
      </c>
      <c r="D9" s="66" t="s">
        <v>352</v>
      </c>
      <c r="E9" s="122" t="s">
        <v>643</v>
      </c>
      <c r="F9" s="138"/>
      <c r="G9" s="137"/>
    </row>
    <row r="10" spans="1:7" ht="96" customHeight="1">
      <c r="B10" s="162"/>
      <c r="C10" s="166"/>
      <c r="D10" s="66" t="s">
        <v>354</v>
      </c>
      <c r="E10" s="139" t="s">
        <v>644</v>
      </c>
      <c r="F10" s="145"/>
      <c r="G10" s="140"/>
    </row>
    <row r="11" spans="1:7" ht="15" customHeight="1"/>
    <row r="17" spans="2:6" hidden="1">
      <c r="B17" s="62" t="s">
        <v>44</v>
      </c>
      <c r="C17" s="62" t="s">
        <v>39</v>
      </c>
      <c r="D17" s="62" t="s">
        <v>40</v>
      </c>
      <c r="E17" s="62" t="s">
        <v>41</v>
      </c>
      <c r="F17" s="62" t="s">
        <v>45</v>
      </c>
    </row>
    <row r="18" spans="2:6" hidden="1">
      <c r="B18" s="1" t="str">
        <f>IF(INDEX(Database!$AK$7:$AK$71,MATCH($B$3,Database!$B$7:$B$71,0))="Yes",CHAR(149)&amp;" "&amp;Database!$AK$5,"")</f>
        <v/>
      </c>
      <c r="C18" s="1" t="str">
        <f>IF(INDEX(Database!$E$7:$E$71,MATCH($B$3,Database!$B$7:$B$71,0))="Yes",CHAR(149)&amp;" "&amp;Database!$E$5,"")</f>
        <v>• Buildings</v>
      </c>
      <c r="D18" s="1" t="str">
        <f>IF(INDEX(Database!$I$7:$I$71,MATCH($B$3,Database!$B$7:$B$71,0))="Yes",CHAR(149)&amp;" "&amp;Database!$I$5,"")</f>
        <v>• Residential Building</v>
      </c>
      <c r="E18" s="1" t="str">
        <f>IF(INDEX(Database!$T$7:$T$71,MATCH($B$3,Database!$B$7:$B$71,0))="Yes",CHAR(149)&amp;" "&amp;Database!$T$5,"")</f>
        <v/>
      </c>
      <c r="F18" s="1" t="str">
        <f>IF(INDEX(Database!$AQ$7:$AQ$71,MATCH($B$3,Database!$B$7:$B$71,0))=1,CHAR(149)&amp;" "&amp;Database!$AQ$5,"")</f>
        <v/>
      </c>
    </row>
    <row r="19" spans="2:6" hidden="1">
      <c r="B19" s="1" t="str">
        <f>IF(INDEX(Database!$AL$7:$AL$71,MATCH($B$3,Database!$B$7:$B$71,0))="Yes",CHAR(149)&amp;" "&amp;Database!$AL$5,"")</f>
        <v/>
      </c>
      <c r="C19" s="1" t="str">
        <f>IF(INDEX(Database!$F$7:$F$71,MATCH($B$3,Database!$B$7:$B$71,0))="Yes",CHAR(149)&amp;" "&amp;Database!$F$5,"")</f>
        <v>• City Public Realm</v>
      </c>
      <c r="D19" s="1" t="str">
        <f>IF(INDEX(Database!$J$7:$J$71,MATCH($B$3,Database!$B$7:$B$71,0))="Yes",CHAR(149)&amp;" "&amp;Database!$J$5,"")</f>
        <v>• Commercial or Institutional Building</v>
      </c>
      <c r="E19" s="1" t="str">
        <f>IF(INDEX(Database!$U$7:$U$71,MATCH($B$3,Database!$B$7:$B$71,0))="Yes",CHAR(149)&amp;" "&amp;Database!$U$5,"")</f>
        <v/>
      </c>
      <c r="F19" s="1" t="str">
        <f>IF(INDEX(Database!$AR$7:$AR$71,MATCH($B$3,Database!$B$7:$B$71,0))=1,CHAR(149)&amp;" "&amp;Database!$AR$5,"")</f>
        <v/>
      </c>
    </row>
    <row r="20" spans="2:6" hidden="1">
      <c r="B20" s="1" t="str">
        <f>IF(INDEX(Database!$AM$7:$AM$71,MATCH($B$3,Database!$B$7:$B$71,0))="Yes",CHAR(149)&amp;" "&amp;Database!$AM$5,"")</f>
        <v/>
      </c>
      <c r="C20" s="1" t="str">
        <f>IF(INDEX(Database!$G$7:$G$71,MATCH($B$3,Database!$B$7:$B$71,0))="Yes",CHAR(149)&amp;" "&amp;Database!$G$5,"")</f>
        <v>• Open Spaces</v>
      </c>
      <c r="D20" s="1" t="str">
        <f>IF(INDEX(Database!$K$7:$K$71,MATCH($B$3,Database!$B$7:$B$71,0))="Yes",CHAR(149)&amp;" "&amp;Database!$K$5,"")</f>
        <v/>
      </c>
      <c r="E20" s="1" t="str">
        <f>IF(INDEX(Database!$V$7:$V$71,MATCH($B$3,Database!$B$7:$B$71,0))="Yes",CHAR(149)&amp;" "&amp;Database!$V$5,"")</f>
        <v/>
      </c>
      <c r="F20" s="1" t="str">
        <f>IF(INDEX(Database!$AS$7:$AS$71,MATCH($B$3,Database!$B$7:$B$71,0))=1,CHAR(149)&amp;" "&amp;Database!$AS$5,"")</f>
        <v/>
      </c>
    </row>
    <row r="21" spans="2:6" hidden="1">
      <c r="B21" s="1" t="str">
        <f>IF(INDEX(Database!$AN$7:$AN$71,MATCH($B$3,Database!$B$7:$B$71,0))="Yes",CHAR(149)&amp;" "&amp;Database!$AN$5,"")</f>
        <v>• Biodiversity</v>
      </c>
      <c r="C21" s="1"/>
      <c r="D21" s="1" t="str">
        <f>IF(INDEX(Database!$L$7:$L$71,MATCH($B$3,Database!$B$7:$B$71,0))="Yes",CHAR(149)&amp;" "&amp;Database!$L$5,"")</f>
        <v>• City Gardens</v>
      </c>
      <c r="E21" s="1" t="str">
        <f>IF(INDEX(Database!$W$7:$W$71,MATCH($B$3,Database!$B$7:$B$71,0))="Yes",CHAR(149)&amp;" "&amp;Database!$W$5,"")</f>
        <v/>
      </c>
      <c r="F21" s="1" t="str">
        <f>IF(INDEX(Database!$AT$7:$AT$71,MATCH($B$3,Database!$B$7:$B$71,0))=1,CHAR(149)&amp;" "&amp;Database!$AT$5,"")</f>
        <v/>
      </c>
    </row>
    <row r="22" spans="2:6" hidden="1">
      <c r="B22" s="1" t="str">
        <f>IF(INDEX(Database!$AO$7:$AO$71,MATCH($B$3,Database!$B$7:$B$71,0))="Yes",CHAR(149)&amp;" "&amp;Database!$AO$5,"")</f>
        <v/>
      </c>
      <c r="C22" s="1"/>
      <c r="D22" s="1" t="str">
        <f>IF(INDEX(Database!$M$7:$M$71,MATCH($B$3,Database!$B$7:$B$71,0))="Yes",CHAR(149)&amp;" "&amp;Database!$M$5,"")</f>
        <v>• Churchyard</v>
      </c>
      <c r="E22" s="1" t="str">
        <f>IF(INDEX(Database!$X$7:$X$71,MATCH($B$3,Database!$B$7:$B$71,0))="Yes",CHAR(149)&amp;" "&amp;Database!$X$5,"")</f>
        <v/>
      </c>
      <c r="F22" s="1" t="str">
        <f>IF(INDEX(Database!$AU$7:$AU$71,MATCH($B$3,Database!$B$7:$B$71,0))=1,CHAR(149)&amp;" "&amp;Database!$AU$5,"")</f>
        <v>• Enhancing biodiversity</v>
      </c>
    </row>
    <row r="23" spans="2:6" hidden="1">
      <c r="B23" s="1" t="str">
        <f>IF(INDEX(Database!$AP$7:$AP$71,MATCH($B$3,Database!$B$7:$B$71,0))="Yes",CHAR(149)&amp;" "&amp;Database!$AP$5,"")</f>
        <v/>
      </c>
      <c r="C23" s="1"/>
      <c r="D23" s="1" t="str">
        <f>IF(INDEX(Database!$N$7:$N$71,MATCH($B$3,Database!$B$7:$B$71,0))="Yes",CHAR(149)&amp;" "&amp;Database!$N$5,"")</f>
        <v/>
      </c>
      <c r="E23" s="1" t="str">
        <f>IF(INDEX(Database!$Y$7:$Y$71,MATCH($B$3,Database!$B$7:$B$71,0))="Yes",CHAR(149)&amp;" "&amp;Database!$Y$5,"")</f>
        <v/>
      </c>
      <c r="F23" s="1" t="str">
        <f>IF(INDEX(Database!$AV$7:$AV$71,MATCH($B$3,Database!$B$7:$B$71,0))=1,CHAR(149)&amp;" "&amp;Database!$AV$5,"")</f>
        <v/>
      </c>
    </row>
    <row r="24" spans="2:6" hidden="1">
      <c r="B24" s="1"/>
      <c r="C24" s="1"/>
      <c r="D24" s="1" t="str">
        <f>IF(INDEX(Database!$O$7:$O$71,MATCH($B$3,Database!$B$7:$B$71,0))="Yes",CHAR(149)&amp;" "&amp;Database!$O$5,"")</f>
        <v/>
      </c>
      <c r="E24" s="1" t="str">
        <f>IF(INDEX(Database!$Z$7:$Z$71,MATCH($B$3,Database!$B$7:$B$71,0))="Yes",CHAR(149)&amp;" "&amp;Database!$Z$5,"")</f>
        <v>• Soft Landscaping</v>
      </c>
      <c r="F24" s="1" t="str">
        <f>IF(INDEX(Database!$AW$7:$AW$71,MATCH($B$3,Database!$B$7:$B$71,0))=1,CHAR(149)&amp;" "&amp;Database!$AW$5,"")</f>
        <v/>
      </c>
    </row>
    <row r="25" spans="2:6" hidden="1">
      <c r="B25" s="1"/>
      <c r="C25" s="1"/>
      <c r="D25" s="1" t="str">
        <f>IF(INDEX(Database!$P$7:$P$71,MATCH($B$3,Database!$B$7:$B$71,0))="Yes",CHAR(149)&amp;" "&amp;Database!$P$5,"")</f>
        <v>• Civic Space</v>
      </c>
      <c r="E25" s="1" t="str">
        <f>IF(INDEX(Database!$AA$7:$AA$71,MATCH($B$3,Database!$B$7:$B$71,0))="Yes",CHAR(149)&amp;" "&amp;Database!$AA$5,"")</f>
        <v/>
      </c>
      <c r="F25" s="1" t="str">
        <f>IF(INDEX(Database!$AX$7:$AX$71,MATCH($B$3,Database!$B$7:$B$71,0))=1,CHAR(149)&amp;" "&amp;Database!$AX$5,"")</f>
        <v/>
      </c>
    </row>
    <row r="26" spans="2:6" hidden="1">
      <c r="B26" s="1"/>
      <c r="C26" s="1"/>
      <c r="D26" s="1" t="str">
        <f>IF(INDEX(Database!$Q$7:$Q$71,MATCH($B$3,Database!$B$7:$B$71,0))="Yes",CHAR(149)&amp;" "&amp;Database!$Q$5,"")</f>
        <v>• Publicly Accessible Private Land</v>
      </c>
      <c r="E26" s="1" t="str">
        <f>IF(INDEX(Database!$AB$7:$AB$71,MATCH($B$3,Database!$B$7:$B$71,0))="Yes",CHAR(149)&amp;" "&amp;Database!$AB$5,"")</f>
        <v/>
      </c>
      <c r="F26" s="1" t="str">
        <f>IF(INDEX(Database!$AY$7:$AY$71,MATCH($B$3,Database!$B$7:$B$71,0))=1,CHAR(149)&amp;" "&amp;Database!$AY$5,"")</f>
        <v/>
      </c>
    </row>
    <row r="27" spans="2:6" hidden="1">
      <c r="B27" s="1"/>
      <c r="C27" s="1"/>
      <c r="D27" s="1" t="str">
        <f>IF(INDEX(Database!$R$7:$R$71,MATCH($B$3,Database!$B$7:$B$71,0))="Yes",CHAR(149)&amp;" "&amp;Database!$R$5,"")</f>
        <v>• Open Spaces</v>
      </c>
      <c r="E27" s="1" t="str">
        <f>IF(INDEX(Database!$AC$7:$AC$71,MATCH($B$3,Database!$B$7:$B$71,0))="Yes",CHAR(149)&amp;" "&amp;Database!$AC$5,"")</f>
        <v/>
      </c>
      <c r="F27" s="1" t="str">
        <f>IF(INDEX(Database!$AZ$7:$AZ$71,MATCH($B$3,Database!$B$7:$B$71,0))=1,CHAR(149)&amp;" "&amp;Database!$AZ$5,"")</f>
        <v/>
      </c>
    </row>
    <row r="28" spans="2:6" hidden="1">
      <c r="B28" s="1"/>
      <c r="C28" s="1"/>
      <c r="D28" s="1"/>
      <c r="E28" s="1" t="str">
        <f>IF(INDEX(Database!$AD$7:$AD$71,MATCH($B$3,Database!$B$7:$B$71,0))="Yes",CHAR(149)&amp;" "&amp;Database!$AD$5,"")</f>
        <v/>
      </c>
      <c r="F28" s="1" t="str">
        <f>IF(INDEX(Database!$BA$7:$BA$71,MATCH($B$3,Database!$B$7:$B$71,0))=1,CHAR(149)&amp;" "&amp;Database!$BA$5,"")</f>
        <v/>
      </c>
    </row>
    <row r="29" spans="2:6" hidden="1">
      <c r="B29" s="1"/>
      <c r="C29" s="1"/>
      <c r="D29" s="1"/>
      <c r="E29" s="1" t="str">
        <f>IF(INDEX(Database!$AE$7:$AE$71,MATCH($B$3,Database!$B$7:$B$71,0))="Yes",CHAR(149)&amp;" "&amp;Database!$AE$5,"")</f>
        <v>• Habitat</v>
      </c>
      <c r="F29" s="1" t="str">
        <f>IF(INDEX(Database!$BB$7:$BB$71,MATCH($B$3,Database!$B$7:$B$71,0))=1,CHAR(149)&amp;" "&amp;Database!$BB$5,"")</f>
        <v/>
      </c>
    </row>
    <row r="30" spans="2:6" hidden="1">
      <c r="B30" s="1"/>
      <c r="C30" s="1"/>
      <c r="D30" s="1"/>
      <c r="E30" s="1" t="str">
        <f>IF(INDEX(Database!$AF$7:$AF$71,MATCH($B$3,Database!$B$7:$B$71,0))="Yes",CHAR(149)&amp;" "&amp;Database!$AF$5,"")</f>
        <v/>
      </c>
      <c r="F30" s="1" t="str">
        <f>IF(INDEX(Database!$BC$7:$BC$71,MATCH($B$3,Database!$B$7:$B$71,0))=1,CHAR(149)&amp;" "&amp;Database!$BC$5,"")</f>
        <v>• Streetscape improvement</v>
      </c>
    </row>
    <row r="31" spans="2:6" hidden="1">
      <c r="B31" s="1"/>
      <c r="C31" s="1"/>
      <c r="D31" s="1"/>
      <c r="E31" s="1" t="str">
        <f>IF(INDEX(Database!$AG$7:$AG$71,MATCH($B$3,Database!$B$7:$B$71,0))="Yes",CHAR(149)&amp;" "&amp;Database!$AG$5,"")</f>
        <v/>
      </c>
      <c r="F31" s="1" t="str">
        <f>IF(INDEX(Database!$BD$7:$BD$71,MATCH($B$3,Database!$B$7:$B$71,0))=1,CHAR(149)&amp;" "&amp;Database!$BD$5,"")</f>
        <v/>
      </c>
    </row>
    <row r="32" spans="2:6" hidden="1">
      <c r="B32" s="1"/>
      <c r="C32" s="1"/>
      <c r="D32" s="1"/>
      <c r="E32" s="1"/>
      <c r="F32" s="1" t="str">
        <f>IF(INDEX(Database!$BE$7:$BE$71,MATCH($B$3,Database!$B$7:$B$71,0))=1,CHAR(149)&amp;" "&amp;Database!$BE$5,"")</f>
        <v/>
      </c>
    </row>
    <row r="33" spans="2:6" hidden="1">
      <c r="B33" s="1"/>
      <c r="C33" s="1"/>
      <c r="D33" s="1"/>
      <c r="E33" s="1"/>
      <c r="F33" s="1" t="str">
        <f>IF(INDEX(Database!$BF$7:$BF$71,MATCH($B$3,Database!$B$7:$B$71,0))=1,CHAR(149)&amp;" "&amp;Database!$BF$5,"")</f>
        <v/>
      </c>
    </row>
  </sheetData>
  <mergeCells count="6">
    <mergeCell ref="B9:B10"/>
    <mergeCell ref="C9:C10"/>
    <mergeCell ref="A1:C1"/>
    <mergeCell ref="C3:E3"/>
    <mergeCell ref="B5:B8"/>
    <mergeCell ref="C5:C8"/>
  </mergeCells>
  <hyperlinks>
    <hyperlink ref="A1" location="'Criteria Selection'!A1" display="&lt; BACK TO CRITERIA SELECTION" xr:uid="{C3BD4171-A25B-4167-BC0C-E59239CA2BF5}"/>
  </hyperlinks>
  <pageMargins left="0.7" right="0.7" top="0.75" bottom="0.75" header="0.3" footer="0.3"/>
  <pageSetup paperSize="9" orientation="portrait" r:id="rId1"/>
  <drawing r:id="rId2"/>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3BC438-8194-4B99-8CDA-A7263666CEC2}">
  <sheetPr codeName="Sheet57"/>
  <dimension ref="A1:G33"/>
  <sheetViews>
    <sheetView topLeftCell="D1" zoomScale="80" zoomScaleNormal="80" workbookViewId="0">
      <selection activeCell="E10" sqref="E10:G10"/>
    </sheetView>
  </sheetViews>
  <sheetFormatPr defaultRowHeight="16.5"/>
  <cols>
    <col min="1" max="1" width="2.5" customWidth="1"/>
    <col min="2" max="2" width="12.625" customWidth="1"/>
    <col min="3" max="3" width="124.375" customWidth="1"/>
    <col min="4" max="4" width="13.375" customWidth="1"/>
    <col min="5" max="5" width="41.5" customWidth="1"/>
    <col min="6" max="6" width="11.5" customWidth="1"/>
    <col min="7" max="7" width="48.875" customWidth="1"/>
  </cols>
  <sheetData>
    <row r="1" spans="1:7" s="59" customFormat="1" ht="23.25" customHeight="1">
      <c r="A1" s="160" t="s">
        <v>338</v>
      </c>
      <c r="B1" s="160"/>
      <c r="C1" s="160"/>
    </row>
    <row r="2" spans="1:7" ht="8.25" customHeight="1"/>
    <row r="3" spans="1:7" ht="24.75" customHeight="1">
      <c r="B3" s="87" t="s">
        <v>269</v>
      </c>
      <c r="C3" s="161" t="str">
        <f>VLOOKUP(B3,Database!B7:C71,2,FALSE)</f>
        <v>Bird habitat enhancements</v>
      </c>
      <c r="D3" s="161"/>
      <c r="E3" s="161"/>
      <c r="F3" s="88"/>
      <c r="G3" s="88"/>
    </row>
    <row r="4" spans="1:7" ht="113.25" customHeight="1">
      <c r="B4" s="66" t="s">
        <v>339</v>
      </c>
      <c r="C4" s="65" t="s">
        <v>645</v>
      </c>
      <c r="D4" s="112" t="s">
        <v>378</v>
      </c>
      <c r="E4" s="119" t="s">
        <v>646</v>
      </c>
      <c r="F4" s="95"/>
      <c r="G4" s="96"/>
    </row>
    <row r="5" spans="1:7" ht="80.25" customHeight="1">
      <c r="B5" s="162" t="s">
        <v>343</v>
      </c>
      <c r="C5" s="163" t="s">
        <v>647</v>
      </c>
      <c r="D5" s="108"/>
      <c r="E5" s="118"/>
      <c r="F5" s="97"/>
      <c r="G5" s="98"/>
    </row>
    <row r="6" spans="1:7" ht="75.75" customHeight="1">
      <c r="B6" s="162"/>
      <c r="C6" s="164"/>
      <c r="D6" s="66" t="s">
        <v>345</v>
      </c>
      <c r="E6" s="67" t="str">
        <f>B18&amp;" "&amp;B19&amp;CHAR(10)&amp;B20&amp;" "&amp;B21&amp;CHAR(10)&amp;B22&amp;" "&amp;B23</f>
        <v xml:space="preserve"> 
 • Biodiversity
 </v>
      </c>
      <c r="F6" s="112" t="s">
        <v>381</v>
      </c>
      <c r="G6" s="113" t="str">
        <f>F18&amp;" "&amp;F19&amp;" "&amp;F20&amp;CHAR(10)&amp;F21&amp;" "&amp;F22&amp;" "&amp;F23&amp;CHAR(10)&amp;F24&amp;" "&amp;F25&amp;" "&amp;F26&amp;CHAR(10)&amp;F27&amp;" "&amp;F28&amp;" "&amp;F29&amp;CHAR(10)&amp;F30&amp;" "&amp;F31&amp;" "&amp;F32&amp;" "&amp;F33</f>
        <v xml:space="preserve">  
 • Enhancing biodiversity 
• Streetscape improvement   </v>
      </c>
    </row>
    <row r="7" spans="1:7" ht="48.75" customHeight="1">
      <c r="B7" s="162"/>
      <c r="C7" s="164"/>
      <c r="D7" s="66" t="s">
        <v>347</v>
      </c>
      <c r="E7" s="67" t="str">
        <f>C18&amp;CHAR(10)&amp;C19&amp;CHAR(10)&amp;C20</f>
        <v>• Buildings
• City Public Realm
• Open Spaces</v>
      </c>
      <c r="F7" s="108"/>
      <c r="G7" s="136"/>
    </row>
    <row r="8" spans="1:7" ht="73.5" customHeight="1">
      <c r="B8" s="162"/>
      <c r="C8" s="164"/>
      <c r="D8" s="66" t="s">
        <v>348</v>
      </c>
      <c r="E8" s="67" t="str">
        <f>D18&amp;"  "&amp;D19&amp;CHAR(10)&amp;D20&amp;" "&amp;D21&amp;CHAR(10)&amp;D22&amp;"  "&amp;D23&amp;CHAR(10)&amp;D24&amp;"  "&amp;D25&amp;CHAR(10)&amp;D26&amp;"  "&amp;D27</f>
        <v>• Residential Building  • Commercial or Institutional Building
 • City Gardens
• Churchyard  
  • Civic Space
• Publicly Accessible Private Land  • Open Spaces</v>
      </c>
      <c r="F8" s="66" t="s">
        <v>349</v>
      </c>
      <c r="G8" s="65" t="str">
        <f>E18&amp;" "&amp;E19&amp;" "&amp;E20&amp;CHAR(10)&amp;E21&amp;" "&amp;E22&amp;" "&amp;E23&amp;CHAR(10)&amp;E24&amp;" "&amp;E25&amp;" "&amp;E26&amp;CHAR(10)&amp;E27&amp;" "&amp;E28&amp;" "&amp;E29&amp;CHAR(10)&amp;E30&amp;" "&amp;E31</f>
        <v xml:space="preserve">• Roof • Envelope 
• Street Interface  
  • Habitat
 </v>
      </c>
    </row>
    <row r="9" spans="1:7" ht="84.75" customHeight="1">
      <c r="B9" s="162" t="s">
        <v>350</v>
      </c>
      <c r="C9" s="165" t="s">
        <v>648</v>
      </c>
      <c r="D9" s="66" t="s">
        <v>352</v>
      </c>
      <c r="E9" s="122" t="s">
        <v>649</v>
      </c>
      <c r="F9" s="134"/>
      <c r="G9" s="133"/>
    </row>
    <row r="10" spans="1:7" ht="90.75" customHeight="1">
      <c r="B10" s="162"/>
      <c r="C10" s="166"/>
      <c r="D10" s="66" t="s">
        <v>354</v>
      </c>
      <c r="E10" s="139" t="s">
        <v>650</v>
      </c>
      <c r="F10" s="145"/>
      <c r="G10" s="140"/>
    </row>
    <row r="11" spans="1:7" ht="15" customHeight="1"/>
    <row r="17" spans="2:6" hidden="1">
      <c r="B17" s="62" t="s">
        <v>44</v>
      </c>
      <c r="C17" s="62" t="s">
        <v>39</v>
      </c>
      <c r="D17" s="62" t="s">
        <v>40</v>
      </c>
      <c r="E17" s="62" t="s">
        <v>41</v>
      </c>
      <c r="F17" s="62" t="s">
        <v>45</v>
      </c>
    </row>
    <row r="18" spans="2:6" hidden="1">
      <c r="B18" s="1" t="str">
        <f>IF(INDEX(Database!$AK$7:$AK$71,MATCH($B$3,Database!$B$7:$B$71,0))="Yes",CHAR(149)&amp;" "&amp;Database!$AK$5,"")</f>
        <v/>
      </c>
      <c r="C18" s="1" t="str">
        <f>IF(INDEX(Database!$E$7:$E$71,MATCH($B$3,Database!$B$7:$B$71,0))="Yes",CHAR(149)&amp;" "&amp;Database!$E$5,"")</f>
        <v>• Buildings</v>
      </c>
      <c r="D18" s="1" t="str">
        <f>IF(INDEX(Database!$I$7:$I$71,MATCH($B$3,Database!$B$7:$B$71,0))="Yes",CHAR(149)&amp;" "&amp;Database!$I$5,"")</f>
        <v>• Residential Building</v>
      </c>
      <c r="E18" s="1" t="str">
        <f>IF(INDEX(Database!$T$7:$T$71,MATCH($B$3,Database!$B$7:$B$71,0))="Yes",CHAR(149)&amp;" "&amp;Database!$T$5,"")</f>
        <v>• Roof</v>
      </c>
      <c r="F18" s="1" t="str">
        <f>IF(INDEX(Database!$AQ$7:$AQ$71,MATCH($B$3,Database!$B$7:$B$71,0))=1,CHAR(149)&amp;" "&amp;Database!$AQ$5,"")</f>
        <v/>
      </c>
    </row>
    <row r="19" spans="2:6" hidden="1">
      <c r="B19" s="1" t="str">
        <f>IF(INDEX(Database!$AL$7:$AL$71,MATCH($B$3,Database!$B$7:$B$71,0))="Yes",CHAR(149)&amp;" "&amp;Database!$AL$5,"")</f>
        <v/>
      </c>
      <c r="C19" s="1" t="str">
        <f>IF(INDEX(Database!$F$7:$F$71,MATCH($B$3,Database!$B$7:$B$71,0))="Yes",CHAR(149)&amp;" "&amp;Database!$F$5,"")</f>
        <v>• City Public Realm</v>
      </c>
      <c r="D19" s="1" t="str">
        <f>IF(INDEX(Database!$J$7:$J$71,MATCH($B$3,Database!$B$7:$B$71,0))="Yes",CHAR(149)&amp;" "&amp;Database!$J$5,"")</f>
        <v>• Commercial or Institutional Building</v>
      </c>
      <c r="E19" s="1" t="str">
        <f>IF(INDEX(Database!$U$7:$U$71,MATCH($B$3,Database!$B$7:$B$71,0))="Yes",CHAR(149)&amp;" "&amp;Database!$U$5,"")</f>
        <v>• Envelope</v>
      </c>
      <c r="F19" s="1" t="str">
        <f>IF(INDEX(Database!$AR$7:$AR$71,MATCH($B$3,Database!$B$7:$B$71,0))=1,CHAR(149)&amp;" "&amp;Database!$AR$5,"")</f>
        <v/>
      </c>
    </row>
    <row r="20" spans="2:6" hidden="1">
      <c r="B20" s="1" t="str">
        <f>IF(INDEX(Database!$AM$7:$AM$71,MATCH($B$3,Database!$B$7:$B$71,0))="Yes",CHAR(149)&amp;" "&amp;Database!$AM$5,"")</f>
        <v/>
      </c>
      <c r="C20" s="1" t="str">
        <f>IF(INDEX(Database!$G$7:$G$71,MATCH($B$3,Database!$B$7:$B$71,0))="Yes",CHAR(149)&amp;" "&amp;Database!$G$5,"")</f>
        <v>• Open Spaces</v>
      </c>
      <c r="D20" s="1" t="str">
        <f>IF(INDEX(Database!$K$7:$K$71,MATCH($B$3,Database!$B$7:$B$71,0))="Yes",CHAR(149)&amp;" "&amp;Database!$K$5,"")</f>
        <v/>
      </c>
      <c r="E20" s="1" t="str">
        <f>IF(INDEX(Database!$V$7:$V$71,MATCH($B$3,Database!$B$7:$B$71,0))="Yes",CHAR(149)&amp;" "&amp;Database!$V$5,"")</f>
        <v/>
      </c>
      <c r="F20" s="1" t="str">
        <f>IF(INDEX(Database!$AS$7:$AS$71,MATCH($B$3,Database!$B$7:$B$71,0))=1,CHAR(149)&amp;" "&amp;Database!$AS$5,"")</f>
        <v/>
      </c>
    </row>
    <row r="21" spans="2:6" hidden="1">
      <c r="B21" s="1" t="str">
        <f>IF(INDEX(Database!$AN$7:$AN$71,MATCH($B$3,Database!$B$7:$B$71,0))="Yes",CHAR(149)&amp;" "&amp;Database!$AN$5,"")</f>
        <v>• Biodiversity</v>
      </c>
      <c r="C21" s="1"/>
      <c r="D21" s="1" t="str">
        <f>IF(INDEX(Database!$L$7:$L$71,MATCH($B$3,Database!$B$7:$B$71,0))="Yes",CHAR(149)&amp;" "&amp;Database!$L$5,"")</f>
        <v>• City Gardens</v>
      </c>
      <c r="E21" s="1" t="str">
        <f>IF(INDEX(Database!$W$7:$W$71,MATCH($B$3,Database!$B$7:$B$71,0))="Yes",CHAR(149)&amp;" "&amp;Database!$W$5,"")</f>
        <v>• Street Interface</v>
      </c>
      <c r="F21" s="1" t="str">
        <f>IF(INDEX(Database!$AT$7:$AT$71,MATCH($B$3,Database!$B$7:$B$71,0))=1,CHAR(149)&amp;" "&amp;Database!$AT$5,"")</f>
        <v/>
      </c>
    </row>
    <row r="22" spans="2:6" hidden="1">
      <c r="B22" s="1" t="str">
        <f>IF(INDEX(Database!$AO$7:$AO$71,MATCH($B$3,Database!$B$7:$B$71,0))="Yes",CHAR(149)&amp;" "&amp;Database!$AO$5,"")</f>
        <v/>
      </c>
      <c r="C22" s="1"/>
      <c r="D22" s="1" t="str">
        <f>IF(INDEX(Database!$M$7:$M$71,MATCH($B$3,Database!$B$7:$B$71,0))="Yes",CHAR(149)&amp;" "&amp;Database!$M$5,"")</f>
        <v>• Churchyard</v>
      </c>
      <c r="E22" s="1" t="str">
        <f>IF(INDEX(Database!$X$7:$X$71,MATCH($B$3,Database!$B$7:$B$71,0))="Yes",CHAR(149)&amp;" "&amp;Database!$X$5,"")</f>
        <v/>
      </c>
      <c r="F22" s="1" t="str">
        <f>IF(INDEX(Database!$AU$7:$AU$71,MATCH($B$3,Database!$B$7:$B$71,0))=1,CHAR(149)&amp;" "&amp;Database!$AU$5,"")</f>
        <v>• Enhancing biodiversity</v>
      </c>
    </row>
    <row r="23" spans="2:6" hidden="1">
      <c r="B23" s="1" t="str">
        <f>IF(INDEX(Database!$AP$7:$AP$71,MATCH($B$3,Database!$B$7:$B$71,0))="Yes",CHAR(149)&amp;" "&amp;Database!$AP$5,"")</f>
        <v/>
      </c>
      <c r="C23" s="1"/>
      <c r="D23" s="1" t="str">
        <f>IF(INDEX(Database!$N$7:$N$71,MATCH($B$3,Database!$B$7:$B$71,0))="Yes",CHAR(149)&amp;" "&amp;Database!$N$5,"")</f>
        <v/>
      </c>
      <c r="E23" s="1" t="str">
        <f>IF(INDEX(Database!$Y$7:$Y$71,MATCH($B$3,Database!$B$7:$B$71,0))="Yes",CHAR(149)&amp;" "&amp;Database!$Y$5,"")</f>
        <v/>
      </c>
      <c r="F23" s="1" t="str">
        <f>IF(INDEX(Database!$AV$7:$AV$71,MATCH($B$3,Database!$B$7:$B$71,0))=1,CHAR(149)&amp;" "&amp;Database!$AV$5,"")</f>
        <v/>
      </c>
    </row>
    <row r="24" spans="2:6" hidden="1">
      <c r="B24" s="1"/>
      <c r="C24" s="1"/>
      <c r="D24" s="1" t="str">
        <f>IF(INDEX(Database!$O$7:$O$71,MATCH($B$3,Database!$B$7:$B$71,0))="Yes",CHAR(149)&amp;" "&amp;Database!$O$5,"")</f>
        <v/>
      </c>
      <c r="E24" s="1" t="str">
        <f>IF(INDEX(Database!$Z$7:$Z$71,MATCH($B$3,Database!$B$7:$B$71,0))="Yes",CHAR(149)&amp;" "&amp;Database!$Z$5,"")</f>
        <v/>
      </c>
      <c r="F24" s="1" t="str">
        <f>IF(INDEX(Database!$AW$7:$AW$71,MATCH($B$3,Database!$B$7:$B$71,0))=1,CHAR(149)&amp;" "&amp;Database!$AW$5,"")</f>
        <v/>
      </c>
    </row>
    <row r="25" spans="2:6" hidden="1">
      <c r="B25" s="1"/>
      <c r="C25" s="1"/>
      <c r="D25" s="1" t="str">
        <f>IF(INDEX(Database!$P$7:$P$71,MATCH($B$3,Database!$B$7:$B$71,0))="Yes",CHAR(149)&amp;" "&amp;Database!$P$5,"")</f>
        <v>• Civic Space</v>
      </c>
      <c r="E25" s="1" t="str">
        <f>IF(INDEX(Database!$AA$7:$AA$71,MATCH($B$3,Database!$B$7:$B$71,0))="Yes",CHAR(149)&amp;" "&amp;Database!$AA$5,"")</f>
        <v/>
      </c>
      <c r="F25" s="1" t="str">
        <f>IF(INDEX(Database!$AX$7:$AX$71,MATCH($B$3,Database!$B$7:$B$71,0))=1,CHAR(149)&amp;" "&amp;Database!$AX$5,"")</f>
        <v/>
      </c>
    </row>
    <row r="26" spans="2:6" hidden="1">
      <c r="B26" s="1"/>
      <c r="C26" s="1"/>
      <c r="D26" s="1" t="str">
        <f>IF(INDEX(Database!$Q$7:$Q$71,MATCH($B$3,Database!$B$7:$B$71,0))="Yes",CHAR(149)&amp;" "&amp;Database!$Q$5,"")</f>
        <v>• Publicly Accessible Private Land</v>
      </c>
      <c r="E26" s="1" t="str">
        <f>IF(INDEX(Database!$AB$7:$AB$71,MATCH($B$3,Database!$B$7:$B$71,0))="Yes",CHAR(149)&amp;" "&amp;Database!$AB$5,"")</f>
        <v/>
      </c>
      <c r="F26" s="1" t="str">
        <f>IF(INDEX(Database!$AY$7:$AY$71,MATCH($B$3,Database!$B$7:$B$71,0))=1,CHAR(149)&amp;" "&amp;Database!$AY$5,"")</f>
        <v/>
      </c>
    </row>
    <row r="27" spans="2:6" hidden="1">
      <c r="B27" s="1"/>
      <c r="C27" s="1"/>
      <c r="D27" s="1" t="str">
        <f>IF(INDEX(Database!$R$7:$R$71,MATCH($B$3,Database!$B$7:$B$71,0))="Yes",CHAR(149)&amp;" "&amp;Database!$R$5,"")</f>
        <v>• Open Spaces</v>
      </c>
      <c r="E27" s="1" t="str">
        <f>IF(INDEX(Database!$AC$7:$AC$71,MATCH($B$3,Database!$B$7:$B$71,0))="Yes",CHAR(149)&amp;" "&amp;Database!$AC$5,"")</f>
        <v/>
      </c>
      <c r="F27" s="1" t="str">
        <f>IF(INDEX(Database!$AZ$7:$AZ$71,MATCH($B$3,Database!$B$7:$B$71,0))=1,CHAR(149)&amp;" "&amp;Database!$AZ$5,"")</f>
        <v/>
      </c>
    </row>
    <row r="28" spans="2:6" hidden="1">
      <c r="B28" s="1"/>
      <c r="C28" s="1"/>
      <c r="D28" s="1"/>
      <c r="E28" s="1" t="str">
        <f>IF(INDEX(Database!$AD$7:$AD$71,MATCH($B$3,Database!$B$7:$B$71,0))="Yes",CHAR(149)&amp;" "&amp;Database!$AD$5,"")</f>
        <v/>
      </c>
      <c r="F28" s="1" t="str">
        <f>IF(INDEX(Database!$BA$7:$BA$71,MATCH($B$3,Database!$B$7:$B$71,0))=1,CHAR(149)&amp;" "&amp;Database!$BA$5,"")</f>
        <v/>
      </c>
    </row>
    <row r="29" spans="2:6" hidden="1">
      <c r="B29" s="1"/>
      <c r="C29" s="1"/>
      <c r="D29" s="1"/>
      <c r="E29" s="1" t="str">
        <f>IF(INDEX(Database!$AE$7:$AE$71,MATCH($B$3,Database!$B$7:$B$71,0))="Yes",CHAR(149)&amp;" "&amp;Database!$AE$5,"")</f>
        <v>• Habitat</v>
      </c>
      <c r="F29" s="1" t="str">
        <f>IF(INDEX(Database!$BB$7:$BB$71,MATCH($B$3,Database!$B$7:$B$71,0))=1,CHAR(149)&amp;" "&amp;Database!$BB$5,"")</f>
        <v/>
      </c>
    </row>
    <row r="30" spans="2:6" hidden="1">
      <c r="B30" s="1"/>
      <c r="C30" s="1"/>
      <c r="D30" s="1"/>
      <c r="E30" s="1" t="str">
        <f>IF(INDEX(Database!$AF$7:$AF$71,MATCH($B$3,Database!$B$7:$B$71,0))="Yes",CHAR(149)&amp;" "&amp;Database!$AF$5,"")</f>
        <v/>
      </c>
      <c r="F30" s="1" t="str">
        <f>IF(INDEX(Database!$BC$7:$BC$71,MATCH($B$3,Database!$B$7:$B$71,0))=1,CHAR(149)&amp;" "&amp;Database!$BC$5,"")</f>
        <v>• Streetscape improvement</v>
      </c>
    </row>
    <row r="31" spans="2:6" hidden="1">
      <c r="B31" s="1"/>
      <c r="C31" s="1"/>
      <c r="D31" s="1"/>
      <c r="E31" s="1" t="str">
        <f>IF(INDEX(Database!$AG$7:$AG$71,MATCH($B$3,Database!$B$7:$B$71,0))="Yes",CHAR(149)&amp;" "&amp;Database!$AG$5,"")</f>
        <v/>
      </c>
      <c r="F31" s="1" t="str">
        <f>IF(INDEX(Database!$BD$7:$BD$71,MATCH($B$3,Database!$B$7:$B$71,0))=1,CHAR(149)&amp;" "&amp;Database!$BD$5,"")</f>
        <v/>
      </c>
    </row>
    <row r="32" spans="2:6" hidden="1">
      <c r="B32" s="1"/>
      <c r="C32" s="1"/>
      <c r="D32" s="1"/>
      <c r="E32" s="1"/>
      <c r="F32" s="1" t="str">
        <f>IF(INDEX(Database!$BE$7:$BE$71,MATCH($B$3,Database!$B$7:$B$71,0))=1,CHAR(149)&amp;" "&amp;Database!$BE$5,"")</f>
        <v/>
      </c>
    </row>
    <row r="33" spans="2:6" hidden="1">
      <c r="B33" s="1"/>
      <c r="C33" s="1"/>
      <c r="D33" s="1"/>
      <c r="E33" s="1"/>
      <c r="F33" s="1" t="str">
        <f>IF(INDEX(Database!$BF$7:$BF$71,MATCH($B$3,Database!$B$7:$B$71,0))=1,CHAR(149)&amp;" "&amp;Database!$BF$5,"")</f>
        <v/>
      </c>
    </row>
  </sheetData>
  <mergeCells count="6">
    <mergeCell ref="B9:B10"/>
    <mergeCell ref="C9:C10"/>
    <mergeCell ref="A1:C1"/>
    <mergeCell ref="C3:E3"/>
    <mergeCell ref="B5:B8"/>
    <mergeCell ref="C5:C8"/>
  </mergeCells>
  <hyperlinks>
    <hyperlink ref="A1" location="'Criteria Selection'!A1" display="&lt; BACK TO CRITERIA SELECTION" xr:uid="{DA9FCBF8-85AB-41A6-A576-BB1D070ED9D7}"/>
  </hyperlinks>
  <pageMargins left="0.7" right="0.7" top="0.75" bottom="0.75" header="0.3" footer="0.3"/>
  <pageSetup paperSize="9" orientation="portrait" r:id="rId1"/>
  <drawing r:id="rId2"/>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6BC3B6-7D2C-477D-A231-B685A6049742}">
  <sheetPr codeName="Sheet58"/>
  <dimension ref="A1:G33"/>
  <sheetViews>
    <sheetView topLeftCell="D1" zoomScale="80" zoomScaleNormal="80" workbookViewId="0">
      <selection activeCell="E9" sqref="E9"/>
    </sheetView>
  </sheetViews>
  <sheetFormatPr defaultRowHeight="16.5"/>
  <cols>
    <col min="1" max="1" width="2.5" customWidth="1"/>
    <col min="2" max="2" width="12.625" customWidth="1"/>
    <col min="3" max="3" width="124.375" customWidth="1"/>
    <col min="4" max="4" width="13.375" customWidth="1"/>
    <col min="5" max="5" width="41.5" customWidth="1"/>
    <col min="6" max="6" width="11.5" customWidth="1"/>
    <col min="7" max="7" width="48.875" customWidth="1"/>
  </cols>
  <sheetData>
    <row r="1" spans="1:7" s="59" customFormat="1" ht="23.25" customHeight="1">
      <c r="A1" s="160" t="s">
        <v>338</v>
      </c>
      <c r="B1" s="160"/>
      <c r="C1" s="160"/>
    </row>
    <row r="2" spans="1:7" ht="8.25" customHeight="1"/>
    <row r="3" spans="1:7" ht="24.75" customHeight="1">
      <c r="B3" s="87" t="s">
        <v>272</v>
      </c>
      <c r="C3" s="161" t="str">
        <f>VLOOKUP(B3,Database!B7:C71,2,FALSE)</f>
        <v>Nature comfort sites</v>
      </c>
      <c r="D3" s="161"/>
      <c r="E3" s="161"/>
      <c r="F3" s="88"/>
      <c r="G3" s="88"/>
    </row>
    <row r="4" spans="1:7" ht="113.25" customHeight="1">
      <c r="B4" s="66" t="s">
        <v>339</v>
      </c>
      <c r="C4" s="65" t="s">
        <v>651</v>
      </c>
      <c r="D4" s="112" t="s">
        <v>378</v>
      </c>
      <c r="E4" s="119" t="s">
        <v>652</v>
      </c>
      <c r="F4" s="95"/>
      <c r="G4" s="96"/>
    </row>
    <row r="5" spans="1:7" ht="80.25" customHeight="1">
      <c r="B5" s="162" t="s">
        <v>343</v>
      </c>
      <c r="C5" s="163" t="s">
        <v>653</v>
      </c>
      <c r="D5" s="108"/>
      <c r="E5" s="118"/>
      <c r="F5" s="97"/>
      <c r="G5" s="98"/>
    </row>
    <row r="6" spans="1:7" ht="78" customHeight="1">
      <c r="B6" s="162"/>
      <c r="C6" s="164"/>
      <c r="D6" s="66" t="s">
        <v>345</v>
      </c>
      <c r="E6" s="67" t="str">
        <f>B18&amp;" "&amp;B19&amp;CHAR(10)&amp;B20&amp;" "&amp;B21&amp;CHAR(10)&amp;B22&amp;" "&amp;B23</f>
        <v xml:space="preserve"> 
 • Biodiversity
 </v>
      </c>
      <c r="F6" s="112" t="s">
        <v>381</v>
      </c>
      <c r="G6" s="113" t="str">
        <f>F18&amp;" "&amp;F19&amp;" "&amp;F20&amp;CHAR(10)&amp;F21&amp;" "&amp;F22&amp;" "&amp;F23&amp;CHAR(10)&amp;F24&amp;" "&amp;F25&amp;" "&amp;F26&amp;CHAR(10)&amp;F27&amp;" "&amp;F28&amp;" "&amp;F29&amp;CHAR(10)&amp;F30&amp;" "&amp;F31&amp;" "&amp;F32&amp;" "&amp;F33</f>
        <v xml:space="preserve">  
 • Enhancing biodiversity 
• Streetscape improvement   </v>
      </c>
    </row>
    <row r="7" spans="1:7" ht="48.75" customHeight="1">
      <c r="B7" s="162"/>
      <c r="C7" s="164"/>
      <c r="D7" s="66" t="s">
        <v>347</v>
      </c>
      <c r="E7" s="67" t="str">
        <f>C18&amp;CHAR(10)&amp;C19&amp;CHAR(10)&amp;C20</f>
        <v>• Buildings
• City Public Realm
• Open Spaces</v>
      </c>
      <c r="F7" s="108"/>
      <c r="G7" s="136"/>
    </row>
    <row r="8" spans="1:7" ht="73.5" customHeight="1">
      <c r="B8" s="162"/>
      <c r="C8" s="164"/>
      <c r="D8" s="66" t="s">
        <v>348</v>
      </c>
      <c r="E8" s="67" t="str">
        <f>D18&amp;"  "&amp;D19&amp;CHAR(10)&amp;D20&amp;" "&amp;D21&amp;CHAR(10)&amp;D22&amp;"  "&amp;D23&amp;CHAR(10)&amp;D24&amp;"  "&amp;D25&amp;CHAR(10)&amp;D26&amp;"  "&amp;D27</f>
        <v>• Residential Building  • Commercial or Institutional Building
 • City Gardens
• Churchyard  
  • Civic Space
• Publicly Accessible Private Land  • Open Spaces</v>
      </c>
      <c r="F8" s="66" t="s">
        <v>349</v>
      </c>
      <c r="G8" s="65" t="str">
        <f>E18&amp;" "&amp;E19&amp;" "&amp;E20&amp;CHAR(10)&amp;E21&amp;" "&amp;E22&amp;" "&amp;E23&amp;CHAR(10)&amp;E24&amp;" "&amp;E25&amp;" "&amp;E26&amp;CHAR(10)&amp;E27&amp;" "&amp;E28&amp;" "&amp;E29&amp;CHAR(10)&amp;E30&amp;" "&amp;E31</f>
        <v xml:space="preserve"> • Envelope 
• Street Interface  
  • Habitat
 </v>
      </c>
    </row>
    <row r="9" spans="1:7" ht="74.25" customHeight="1">
      <c r="B9" s="162" t="s">
        <v>350</v>
      </c>
      <c r="C9" s="165" t="s">
        <v>654</v>
      </c>
      <c r="D9" s="66" t="s">
        <v>352</v>
      </c>
      <c r="E9" s="144" t="s">
        <v>655</v>
      </c>
      <c r="F9" s="146"/>
      <c r="G9" s="133"/>
    </row>
    <row r="10" spans="1:7" ht="81" customHeight="1">
      <c r="B10" s="162"/>
      <c r="C10" s="166"/>
      <c r="D10" s="66" t="s">
        <v>354</v>
      </c>
      <c r="E10" s="143" t="s">
        <v>656</v>
      </c>
      <c r="F10" s="148"/>
      <c r="G10" s="140"/>
    </row>
    <row r="11" spans="1:7" ht="15" customHeight="1"/>
    <row r="17" spans="2:6" hidden="1">
      <c r="B17" s="62" t="s">
        <v>44</v>
      </c>
      <c r="C17" s="62" t="s">
        <v>39</v>
      </c>
      <c r="D17" s="62" t="s">
        <v>40</v>
      </c>
      <c r="E17" s="62" t="s">
        <v>41</v>
      </c>
      <c r="F17" s="62" t="s">
        <v>45</v>
      </c>
    </row>
    <row r="18" spans="2:6" hidden="1">
      <c r="B18" s="1" t="str">
        <f>IF(INDEX(Database!$AK$7:$AK$71,MATCH($B$3,Database!$B$7:$B$71,0))="Yes",CHAR(149)&amp;" "&amp;Database!$AK$5,"")</f>
        <v/>
      </c>
      <c r="C18" s="1" t="str">
        <f>IF(INDEX(Database!$E$7:$E$71,MATCH($B$3,Database!$B$7:$B$71,0))="Yes",CHAR(149)&amp;" "&amp;Database!$E$5,"")</f>
        <v>• Buildings</v>
      </c>
      <c r="D18" s="1" t="str">
        <f>IF(INDEX(Database!$I$7:$I$71,MATCH($B$3,Database!$B$7:$B$71,0))="Yes",CHAR(149)&amp;" "&amp;Database!$I$5,"")</f>
        <v>• Residential Building</v>
      </c>
      <c r="E18" s="1" t="str">
        <f>IF(INDEX(Database!$T$7:$T$71,MATCH($B$3,Database!$B$7:$B$71,0))="Yes",CHAR(149)&amp;" "&amp;Database!$T$5,"")</f>
        <v/>
      </c>
      <c r="F18" s="1" t="str">
        <f>IF(INDEX(Database!$AQ$7:$AQ$71,MATCH($B$3,Database!$B$7:$B$71,0))=1,CHAR(149)&amp;" "&amp;Database!$AQ$5,"")</f>
        <v/>
      </c>
    </row>
    <row r="19" spans="2:6" hidden="1">
      <c r="B19" s="1" t="str">
        <f>IF(INDEX(Database!$AL$7:$AL$71,MATCH($B$3,Database!$B$7:$B$71,0))="Yes",CHAR(149)&amp;" "&amp;Database!$AL$5,"")</f>
        <v/>
      </c>
      <c r="C19" s="1" t="str">
        <f>IF(INDEX(Database!$F$7:$F$71,MATCH($B$3,Database!$B$7:$B$71,0))="Yes",CHAR(149)&amp;" "&amp;Database!$F$5,"")</f>
        <v>• City Public Realm</v>
      </c>
      <c r="D19" s="1" t="str">
        <f>IF(INDEX(Database!$J$7:$J$71,MATCH($B$3,Database!$B$7:$B$71,0))="Yes",CHAR(149)&amp;" "&amp;Database!$J$5,"")</f>
        <v>• Commercial or Institutional Building</v>
      </c>
      <c r="E19" s="1" t="str">
        <f>IF(INDEX(Database!$U$7:$U$71,MATCH($B$3,Database!$B$7:$B$71,0))="Yes",CHAR(149)&amp;" "&amp;Database!$U$5,"")</f>
        <v>• Envelope</v>
      </c>
      <c r="F19" s="1" t="str">
        <f>IF(INDEX(Database!$AR$7:$AR$71,MATCH($B$3,Database!$B$7:$B$71,0))=1,CHAR(149)&amp;" "&amp;Database!$AR$5,"")</f>
        <v/>
      </c>
    </row>
    <row r="20" spans="2:6" hidden="1">
      <c r="B20" s="1" t="str">
        <f>IF(INDEX(Database!$AM$7:$AM$71,MATCH($B$3,Database!$B$7:$B$71,0))="Yes",CHAR(149)&amp;" "&amp;Database!$AM$5,"")</f>
        <v/>
      </c>
      <c r="C20" s="1" t="str">
        <f>IF(INDEX(Database!$G$7:$G$71,MATCH($B$3,Database!$B$7:$B$71,0))="Yes",CHAR(149)&amp;" "&amp;Database!$G$5,"")</f>
        <v>• Open Spaces</v>
      </c>
      <c r="D20" s="1" t="str">
        <f>IF(INDEX(Database!$K$7:$K$71,MATCH($B$3,Database!$B$7:$B$71,0))="Yes",CHAR(149)&amp;" "&amp;Database!$K$5,"")</f>
        <v/>
      </c>
      <c r="E20" s="1" t="str">
        <f>IF(INDEX(Database!$V$7:$V$71,MATCH($B$3,Database!$B$7:$B$71,0))="Yes",CHAR(149)&amp;" "&amp;Database!$V$5,"")</f>
        <v/>
      </c>
      <c r="F20" s="1" t="str">
        <f>IF(INDEX(Database!$AS$7:$AS$71,MATCH($B$3,Database!$B$7:$B$71,0))=1,CHAR(149)&amp;" "&amp;Database!$AS$5,"")</f>
        <v/>
      </c>
    </row>
    <row r="21" spans="2:6" hidden="1">
      <c r="B21" s="1" t="str">
        <f>IF(INDEX(Database!$AN$7:$AN$71,MATCH($B$3,Database!$B$7:$B$71,0))="Yes",CHAR(149)&amp;" "&amp;Database!$AN$5,"")</f>
        <v>• Biodiversity</v>
      </c>
      <c r="C21" s="1"/>
      <c r="D21" s="1" t="str">
        <f>IF(INDEX(Database!$L$7:$L$71,MATCH($B$3,Database!$B$7:$B$71,0))="Yes",CHAR(149)&amp;" "&amp;Database!$L$5,"")</f>
        <v>• City Gardens</v>
      </c>
      <c r="E21" s="1" t="str">
        <f>IF(INDEX(Database!$W$7:$W$71,MATCH($B$3,Database!$B$7:$B$71,0))="Yes",CHAR(149)&amp;" "&amp;Database!$W$5,"")</f>
        <v>• Street Interface</v>
      </c>
      <c r="F21" s="1" t="str">
        <f>IF(INDEX(Database!$AT$7:$AT$71,MATCH($B$3,Database!$B$7:$B$71,0))=1,CHAR(149)&amp;" "&amp;Database!$AT$5,"")</f>
        <v/>
      </c>
    </row>
    <row r="22" spans="2:6" hidden="1">
      <c r="B22" s="1" t="str">
        <f>IF(INDEX(Database!$AO$7:$AO$71,MATCH($B$3,Database!$B$7:$B$71,0))="Yes",CHAR(149)&amp;" "&amp;Database!$AO$5,"")</f>
        <v/>
      </c>
      <c r="C22" s="1"/>
      <c r="D22" s="1" t="str">
        <f>IF(INDEX(Database!$M$7:$M$71,MATCH($B$3,Database!$B$7:$B$71,0))="Yes",CHAR(149)&amp;" "&amp;Database!$M$5,"")</f>
        <v>• Churchyard</v>
      </c>
      <c r="E22" s="1" t="str">
        <f>IF(INDEX(Database!$X$7:$X$71,MATCH($B$3,Database!$B$7:$B$71,0))="Yes",CHAR(149)&amp;" "&amp;Database!$X$5,"")</f>
        <v/>
      </c>
      <c r="F22" s="1" t="str">
        <f>IF(INDEX(Database!$AU$7:$AU$71,MATCH($B$3,Database!$B$7:$B$71,0))=1,CHAR(149)&amp;" "&amp;Database!$AU$5,"")</f>
        <v>• Enhancing biodiversity</v>
      </c>
    </row>
    <row r="23" spans="2:6" hidden="1">
      <c r="B23" s="1" t="str">
        <f>IF(INDEX(Database!$AP$7:$AP$71,MATCH($B$3,Database!$B$7:$B$71,0))="Yes",CHAR(149)&amp;" "&amp;Database!$AP$5,"")</f>
        <v/>
      </c>
      <c r="C23" s="1"/>
      <c r="D23" s="1" t="str">
        <f>IF(INDEX(Database!$N$7:$N$71,MATCH($B$3,Database!$B$7:$B$71,0))="Yes",CHAR(149)&amp;" "&amp;Database!$N$5,"")</f>
        <v/>
      </c>
      <c r="E23" s="1" t="str">
        <f>IF(INDEX(Database!$Y$7:$Y$71,MATCH($B$3,Database!$B$7:$B$71,0))="Yes",CHAR(149)&amp;" "&amp;Database!$Y$5,"")</f>
        <v/>
      </c>
      <c r="F23" s="1" t="str">
        <f>IF(INDEX(Database!$AV$7:$AV$71,MATCH($B$3,Database!$B$7:$B$71,0))=1,CHAR(149)&amp;" "&amp;Database!$AV$5,"")</f>
        <v/>
      </c>
    </row>
    <row r="24" spans="2:6" hidden="1">
      <c r="B24" s="1"/>
      <c r="C24" s="1"/>
      <c r="D24" s="1" t="str">
        <f>IF(INDEX(Database!$O$7:$O$71,MATCH($B$3,Database!$B$7:$B$71,0))="Yes",CHAR(149)&amp;" "&amp;Database!$O$5,"")</f>
        <v/>
      </c>
      <c r="E24" s="1" t="str">
        <f>IF(INDEX(Database!$Z$7:$Z$71,MATCH($B$3,Database!$B$7:$B$71,0))="Yes",CHAR(149)&amp;" "&amp;Database!$Z$5,"")</f>
        <v/>
      </c>
      <c r="F24" s="1" t="str">
        <f>IF(INDEX(Database!$AW$7:$AW$71,MATCH($B$3,Database!$B$7:$B$71,0))=1,CHAR(149)&amp;" "&amp;Database!$AW$5,"")</f>
        <v/>
      </c>
    </row>
    <row r="25" spans="2:6" hidden="1">
      <c r="B25" s="1"/>
      <c r="C25" s="1"/>
      <c r="D25" s="1" t="str">
        <f>IF(INDEX(Database!$P$7:$P$71,MATCH($B$3,Database!$B$7:$B$71,0))="Yes",CHAR(149)&amp;" "&amp;Database!$P$5,"")</f>
        <v>• Civic Space</v>
      </c>
      <c r="E25" s="1" t="str">
        <f>IF(INDEX(Database!$AA$7:$AA$71,MATCH($B$3,Database!$B$7:$B$71,0))="Yes",CHAR(149)&amp;" "&amp;Database!$AA$5,"")</f>
        <v/>
      </c>
      <c r="F25" s="1" t="str">
        <f>IF(INDEX(Database!$AX$7:$AX$71,MATCH($B$3,Database!$B$7:$B$71,0))=1,CHAR(149)&amp;" "&amp;Database!$AX$5,"")</f>
        <v/>
      </c>
    </row>
    <row r="26" spans="2:6" hidden="1">
      <c r="B26" s="1"/>
      <c r="C26" s="1"/>
      <c r="D26" s="1" t="str">
        <f>IF(INDEX(Database!$Q$7:$Q$71,MATCH($B$3,Database!$B$7:$B$71,0))="Yes",CHAR(149)&amp;" "&amp;Database!$Q$5,"")</f>
        <v>• Publicly Accessible Private Land</v>
      </c>
      <c r="E26" s="1" t="str">
        <f>IF(INDEX(Database!$AB$7:$AB$71,MATCH($B$3,Database!$B$7:$B$71,0))="Yes",CHAR(149)&amp;" "&amp;Database!$AB$5,"")</f>
        <v/>
      </c>
      <c r="F26" s="1" t="str">
        <f>IF(INDEX(Database!$AY$7:$AY$71,MATCH($B$3,Database!$B$7:$B$71,0))=1,CHAR(149)&amp;" "&amp;Database!$AY$5,"")</f>
        <v/>
      </c>
    </row>
    <row r="27" spans="2:6" hidden="1">
      <c r="B27" s="1"/>
      <c r="C27" s="1"/>
      <c r="D27" s="1" t="str">
        <f>IF(INDEX(Database!$R$7:$R$71,MATCH($B$3,Database!$B$7:$B$71,0))="Yes",CHAR(149)&amp;" "&amp;Database!$R$5,"")</f>
        <v>• Open Spaces</v>
      </c>
      <c r="E27" s="1" t="str">
        <f>IF(INDEX(Database!$AC$7:$AC$71,MATCH($B$3,Database!$B$7:$B$71,0))="Yes",CHAR(149)&amp;" "&amp;Database!$AC$5,"")</f>
        <v/>
      </c>
      <c r="F27" s="1" t="str">
        <f>IF(INDEX(Database!$AZ$7:$AZ$71,MATCH($B$3,Database!$B$7:$B$71,0))=1,CHAR(149)&amp;" "&amp;Database!$AZ$5,"")</f>
        <v/>
      </c>
    </row>
    <row r="28" spans="2:6" hidden="1">
      <c r="B28" s="1"/>
      <c r="C28" s="1"/>
      <c r="D28" s="1"/>
      <c r="E28" s="1" t="str">
        <f>IF(INDEX(Database!$AD$7:$AD$71,MATCH($B$3,Database!$B$7:$B$71,0))="Yes",CHAR(149)&amp;" "&amp;Database!$AD$5,"")</f>
        <v/>
      </c>
      <c r="F28" s="1" t="str">
        <f>IF(INDEX(Database!$BA$7:$BA$71,MATCH($B$3,Database!$B$7:$B$71,0))=1,CHAR(149)&amp;" "&amp;Database!$BA$5,"")</f>
        <v/>
      </c>
    </row>
    <row r="29" spans="2:6" hidden="1">
      <c r="B29" s="1"/>
      <c r="C29" s="1"/>
      <c r="D29" s="1"/>
      <c r="E29" s="1" t="str">
        <f>IF(INDEX(Database!$AE$7:$AE$71,MATCH($B$3,Database!$B$7:$B$71,0))="Yes",CHAR(149)&amp;" "&amp;Database!$AE$5,"")</f>
        <v>• Habitat</v>
      </c>
      <c r="F29" s="1" t="str">
        <f>IF(INDEX(Database!$BB$7:$BB$71,MATCH($B$3,Database!$B$7:$B$71,0))=1,CHAR(149)&amp;" "&amp;Database!$BB$5,"")</f>
        <v/>
      </c>
    </row>
    <row r="30" spans="2:6" hidden="1">
      <c r="B30" s="1"/>
      <c r="C30" s="1"/>
      <c r="D30" s="1"/>
      <c r="E30" s="1" t="str">
        <f>IF(INDEX(Database!$AF$7:$AF$71,MATCH($B$3,Database!$B$7:$B$71,0))="Yes",CHAR(149)&amp;" "&amp;Database!$AF$5,"")</f>
        <v/>
      </c>
      <c r="F30" s="1" t="str">
        <f>IF(INDEX(Database!$BC$7:$BC$71,MATCH($B$3,Database!$B$7:$B$71,0))=1,CHAR(149)&amp;" "&amp;Database!$BC$5,"")</f>
        <v>• Streetscape improvement</v>
      </c>
    </row>
    <row r="31" spans="2:6" hidden="1">
      <c r="B31" s="1"/>
      <c r="C31" s="1"/>
      <c r="D31" s="1"/>
      <c r="E31" s="1" t="str">
        <f>IF(INDEX(Database!$AG$7:$AG$71,MATCH($B$3,Database!$B$7:$B$71,0))="Yes",CHAR(149)&amp;" "&amp;Database!$AG$5,"")</f>
        <v/>
      </c>
      <c r="F31" s="1" t="str">
        <f>IF(INDEX(Database!$BD$7:$BD$71,MATCH($B$3,Database!$B$7:$B$71,0))=1,CHAR(149)&amp;" "&amp;Database!$BD$5,"")</f>
        <v/>
      </c>
    </row>
    <row r="32" spans="2:6" hidden="1">
      <c r="B32" s="1"/>
      <c r="C32" s="1"/>
      <c r="D32" s="1"/>
      <c r="E32" s="1"/>
      <c r="F32" s="1" t="str">
        <f>IF(INDEX(Database!$BE$7:$BE$71,MATCH($B$3,Database!$B$7:$B$71,0))=1,CHAR(149)&amp;" "&amp;Database!$BE$5,"")</f>
        <v/>
      </c>
    </row>
    <row r="33" spans="2:6" hidden="1">
      <c r="B33" s="1"/>
      <c r="C33" s="1"/>
      <c r="D33" s="1"/>
      <c r="E33" s="1"/>
      <c r="F33" s="1" t="str">
        <f>IF(INDEX(Database!$BF$7:$BF$71,MATCH($B$3,Database!$B$7:$B$71,0))=1,CHAR(149)&amp;" "&amp;Database!$BF$5,"")</f>
        <v/>
      </c>
    </row>
  </sheetData>
  <mergeCells count="6">
    <mergeCell ref="B9:B10"/>
    <mergeCell ref="C9:C10"/>
    <mergeCell ref="A1:C1"/>
    <mergeCell ref="C3:E3"/>
    <mergeCell ref="B5:B8"/>
    <mergeCell ref="C5:C8"/>
  </mergeCells>
  <hyperlinks>
    <hyperlink ref="A1" location="'Criteria Selection'!A1" display="&lt; BACK TO CRITERIA SELECTION" xr:uid="{BC89486E-EFB2-4073-8BF0-1E8BCF5A3638}"/>
  </hyperlinks>
  <pageMargins left="0.7" right="0.7" top="0.75" bottom="0.75" header="0.3" footer="0.3"/>
  <pageSetup paperSize="9" orientation="portrait" r:id="rId1"/>
  <drawing r:id="rId2"/>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0F4ECC-E223-4076-B6E2-5AF17F524574}">
  <sheetPr codeName="Sheet59"/>
  <dimension ref="A1:G33"/>
  <sheetViews>
    <sheetView topLeftCell="D3" zoomScale="80" zoomScaleNormal="80" workbookViewId="0">
      <selection activeCell="G10" sqref="G10"/>
    </sheetView>
  </sheetViews>
  <sheetFormatPr defaultRowHeight="16.5"/>
  <cols>
    <col min="1" max="1" width="2.5" customWidth="1"/>
    <col min="2" max="2" width="12.625" customWidth="1"/>
    <col min="3" max="3" width="124.375" customWidth="1"/>
    <col min="4" max="4" width="13.375" customWidth="1"/>
    <col min="5" max="5" width="41.5" customWidth="1"/>
    <col min="6" max="6" width="11.5" customWidth="1"/>
    <col min="7" max="7" width="48.875" customWidth="1"/>
  </cols>
  <sheetData>
    <row r="1" spans="1:7" s="59" customFormat="1" ht="23.25" customHeight="1">
      <c r="A1" s="160" t="s">
        <v>338</v>
      </c>
      <c r="B1" s="160"/>
      <c r="C1" s="160"/>
    </row>
    <row r="2" spans="1:7" ht="8.25" customHeight="1"/>
    <row r="3" spans="1:7" ht="24.75" customHeight="1">
      <c r="B3" s="87" t="s">
        <v>275</v>
      </c>
      <c r="C3" s="161" t="str">
        <f>VLOOKUP(B3,Database!B7:C71,2,FALSE)</f>
        <v>Black redstart perches</v>
      </c>
      <c r="D3" s="161"/>
      <c r="E3" s="161"/>
      <c r="F3" s="88"/>
      <c r="G3" s="88"/>
    </row>
    <row r="4" spans="1:7" ht="113.25" customHeight="1">
      <c r="B4" s="66" t="s">
        <v>339</v>
      </c>
      <c r="C4" s="65" t="s">
        <v>657</v>
      </c>
      <c r="D4" s="112" t="s">
        <v>378</v>
      </c>
      <c r="E4" s="119" t="s">
        <v>658</v>
      </c>
      <c r="F4" s="95"/>
      <c r="G4" s="96"/>
    </row>
    <row r="5" spans="1:7" ht="80.25" customHeight="1">
      <c r="B5" s="162" t="s">
        <v>343</v>
      </c>
      <c r="C5" s="163" t="s">
        <v>659</v>
      </c>
      <c r="D5" s="108"/>
      <c r="E5" s="118"/>
      <c r="F5" s="97"/>
      <c r="G5" s="98"/>
    </row>
    <row r="6" spans="1:7" ht="87" customHeight="1">
      <c r="B6" s="162"/>
      <c r="C6" s="164"/>
      <c r="D6" s="66" t="s">
        <v>345</v>
      </c>
      <c r="E6" s="67" t="str">
        <f>B18&amp;" "&amp;B19&amp;CHAR(10)&amp;B20&amp;" "&amp;B21&amp;CHAR(10)&amp;B22&amp;" "&amp;B23</f>
        <v xml:space="preserve"> 
 • Biodiversity
 </v>
      </c>
      <c r="F6" s="112" t="s">
        <v>381</v>
      </c>
      <c r="G6" s="147" t="str">
        <f>F18&amp;" "&amp;F19&amp;" "&amp;F20&amp;CHAR(10)&amp;F21&amp;" "&amp;F22&amp;" "&amp;F23&amp;CHAR(10)&amp;F24&amp;" "&amp;F25&amp;" "&amp;F26&amp;CHAR(10)&amp;F27&amp;" "&amp;F28&amp;" "&amp;F29&amp;CHAR(10)&amp;F30&amp;" "&amp;F31&amp;" "&amp;F32&amp;" "&amp;F33</f>
        <v xml:space="preserve">  
 • Enhancing biodiversity 
• Streetscape improvement   </v>
      </c>
    </row>
    <row r="7" spans="1:7" ht="48.75" customHeight="1">
      <c r="B7" s="162"/>
      <c r="C7" s="164"/>
      <c r="D7" s="66" t="s">
        <v>347</v>
      </c>
      <c r="E7" s="67" t="str">
        <f>C18&amp;CHAR(10)&amp;C19&amp;CHAR(10)&amp;C20</f>
        <v>• Buildings
• Open Spaces</v>
      </c>
      <c r="F7" s="108"/>
      <c r="G7" s="114"/>
    </row>
    <row r="8" spans="1:7" ht="73.5" customHeight="1">
      <c r="B8" s="162"/>
      <c r="C8" s="164"/>
      <c r="D8" s="66" t="s">
        <v>348</v>
      </c>
      <c r="E8" s="67" t="str">
        <f>D18&amp;"  "&amp;D19&amp;CHAR(10)&amp;D20&amp;" "&amp;D21&amp;CHAR(10)&amp;D22&amp;"  "&amp;D23&amp;CHAR(10)&amp;D24&amp;"  "&amp;D25&amp;CHAR(10)&amp;D26&amp;"  "&amp;D27</f>
        <v>• Residential Building  • Commercial or Institutional Building
• Heritage Building • City Gardens
• Churchyard  
  • Civic Space
• Publicly Accessible Private Land  • Open Spaces</v>
      </c>
      <c r="F8" s="66" t="s">
        <v>349</v>
      </c>
      <c r="G8" s="65" t="str">
        <f>E18&amp;" "&amp;E19&amp;" "&amp;E20&amp;CHAR(10)&amp;E21&amp;" "&amp;E22&amp;" "&amp;E23&amp;CHAR(10)&amp;E24&amp;" "&amp;E25&amp;" "&amp;E26&amp;CHAR(10)&amp;E27&amp;" "&amp;E28&amp;" "&amp;E29&amp;CHAR(10)&amp;E30&amp;" "&amp;E31</f>
        <v xml:space="preserve">• Roof • Envelope 
• Street Interface  • Hard Landscaping
  • Habitat
 </v>
      </c>
    </row>
    <row r="9" spans="1:7" ht="80.25" customHeight="1">
      <c r="B9" s="162" t="s">
        <v>350</v>
      </c>
      <c r="C9" s="165" t="s">
        <v>660</v>
      </c>
      <c r="D9" s="66" t="s">
        <v>352</v>
      </c>
      <c r="E9" s="122" t="s">
        <v>661</v>
      </c>
      <c r="F9" s="138"/>
      <c r="G9" s="133"/>
    </row>
    <row r="10" spans="1:7" ht="70.5" customHeight="1">
      <c r="B10" s="162"/>
      <c r="C10" s="166"/>
      <c r="D10" s="66" t="s">
        <v>354</v>
      </c>
      <c r="E10" s="139" t="s">
        <v>662</v>
      </c>
      <c r="F10" s="145"/>
      <c r="G10" s="140"/>
    </row>
    <row r="11" spans="1:7" ht="15" customHeight="1"/>
    <row r="17" spans="2:6" hidden="1">
      <c r="B17" s="62" t="s">
        <v>44</v>
      </c>
      <c r="C17" s="62" t="s">
        <v>39</v>
      </c>
      <c r="D17" s="62" t="s">
        <v>40</v>
      </c>
      <c r="E17" s="62" t="s">
        <v>41</v>
      </c>
      <c r="F17" s="62" t="s">
        <v>45</v>
      </c>
    </row>
    <row r="18" spans="2:6" hidden="1">
      <c r="B18" s="1" t="str">
        <f>IF(INDEX(Database!$AK$7:$AK$71,MATCH($B$3,Database!$B$7:$B$71,0))="Yes",CHAR(149)&amp;" "&amp;Database!$AK$5,"")</f>
        <v/>
      </c>
      <c r="C18" s="1" t="str">
        <f>IF(INDEX(Database!$E$7:$E$71,MATCH($B$3,Database!$B$7:$B$71,0))="Yes",CHAR(149)&amp;" "&amp;Database!$E$5,"")</f>
        <v>• Buildings</v>
      </c>
      <c r="D18" s="1" t="str">
        <f>IF(INDEX(Database!$I$7:$I$71,MATCH($B$3,Database!$B$7:$B$71,0))="Yes",CHAR(149)&amp;" "&amp;Database!$I$5,"")</f>
        <v>• Residential Building</v>
      </c>
      <c r="E18" s="1" t="str">
        <f>IF(INDEX(Database!$T$7:$T$71,MATCH($B$3,Database!$B$7:$B$71,0))="Yes",CHAR(149)&amp;" "&amp;Database!$T$5,"")</f>
        <v>• Roof</v>
      </c>
      <c r="F18" s="1" t="str">
        <f>IF(INDEX(Database!$AQ$7:$AQ$71,MATCH($B$3,Database!$B$7:$B$71,0))=1,CHAR(149)&amp;" "&amp;Database!$AQ$5,"")</f>
        <v/>
      </c>
    </row>
    <row r="19" spans="2:6" hidden="1">
      <c r="B19" s="1" t="str">
        <f>IF(INDEX(Database!$AL$7:$AL$71,MATCH($B$3,Database!$B$7:$B$71,0))="Yes",CHAR(149)&amp;" "&amp;Database!$AL$5,"")</f>
        <v/>
      </c>
      <c r="C19" s="1" t="str">
        <f>IF(INDEX(Database!$F$7:$F$71,MATCH($B$3,Database!$B$7:$B$71,0))="Yes",CHAR(149)&amp;" "&amp;Database!$F$5,"")</f>
        <v/>
      </c>
      <c r="D19" s="1" t="str">
        <f>IF(INDEX(Database!$J$7:$J$71,MATCH($B$3,Database!$B$7:$B$71,0))="Yes",CHAR(149)&amp;" "&amp;Database!$J$5,"")</f>
        <v>• Commercial or Institutional Building</v>
      </c>
      <c r="E19" s="1" t="str">
        <f>IF(INDEX(Database!$U$7:$U$71,MATCH($B$3,Database!$B$7:$B$71,0))="Yes",CHAR(149)&amp;" "&amp;Database!$U$5,"")</f>
        <v>• Envelope</v>
      </c>
      <c r="F19" s="1" t="str">
        <f>IF(INDEX(Database!$AR$7:$AR$71,MATCH($B$3,Database!$B$7:$B$71,0))=1,CHAR(149)&amp;" "&amp;Database!$AR$5,"")</f>
        <v/>
      </c>
    </row>
    <row r="20" spans="2:6" hidden="1">
      <c r="B20" s="1" t="str">
        <f>IF(INDEX(Database!$AM$7:$AM$71,MATCH($B$3,Database!$B$7:$B$71,0))="Yes",CHAR(149)&amp;" "&amp;Database!$AM$5,"")</f>
        <v/>
      </c>
      <c r="C20" s="1" t="str">
        <f>IF(INDEX(Database!$G$7:$G$71,MATCH($B$3,Database!$B$7:$B$71,0))="Yes",CHAR(149)&amp;" "&amp;Database!$G$5,"")</f>
        <v>• Open Spaces</v>
      </c>
      <c r="D20" s="1" t="str">
        <f>IF(INDEX(Database!$K$7:$K$71,MATCH($B$3,Database!$B$7:$B$71,0))="Yes",CHAR(149)&amp;" "&amp;Database!$K$5,"")</f>
        <v>• Heritage Building</v>
      </c>
      <c r="E20" s="1" t="str">
        <f>IF(INDEX(Database!$V$7:$V$71,MATCH($B$3,Database!$B$7:$B$71,0))="Yes",CHAR(149)&amp;" "&amp;Database!$V$5,"")</f>
        <v/>
      </c>
      <c r="F20" s="1" t="str">
        <f>IF(INDEX(Database!$AS$7:$AS$71,MATCH($B$3,Database!$B$7:$B$71,0))=1,CHAR(149)&amp;" "&amp;Database!$AS$5,"")</f>
        <v/>
      </c>
    </row>
    <row r="21" spans="2:6" hidden="1">
      <c r="B21" s="1" t="str">
        <f>IF(INDEX(Database!$AN$7:$AN$71,MATCH($B$3,Database!$B$7:$B$71,0))="Yes",CHAR(149)&amp;" "&amp;Database!$AN$5,"")</f>
        <v>• Biodiversity</v>
      </c>
      <c r="C21" s="1"/>
      <c r="D21" s="1" t="str">
        <f>IF(INDEX(Database!$L$7:$L$71,MATCH($B$3,Database!$B$7:$B$71,0))="Yes",CHAR(149)&amp;" "&amp;Database!$L$5,"")</f>
        <v>• City Gardens</v>
      </c>
      <c r="E21" s="1" t="str">
        <f>IF(INDEX(Database!$W$7:$W$71,MATCH($B$3,Database!$B$7:$B$71,0))="Yes",CHAR(149)&amp;" "&amp;Database!$W$5,"")</f>
        <v>• Street Interface</v>
      </c>
      <c r="F21" s="1" t="str">
        <f>IF(INDEX(Database!$AT$7:$AT$71,MATCH($B$3,Database!$B$7:$B$71,0))=1,CHAR(149)&amp;" "&amp;Database!$AT$5,"")</f>
        <v/>
      </c>
    </row>
    <row r="22" spans="2:6" hidden="1">
      <c r="B22" s="1" t="str">
        <f>IF(INDEX(Database!$AO$7:$AO$71,MATCH($B$3,Database!$B$7:$B$71,0))="Yes",CHAR(149)&amp;" "&amp;Database!$AO$5,"")</f>
        <v/>
      </c>
      <c r="C22" s="1"/>
      <c r="D22" s="1" t="str">
        <f>IF(INDEX(Database!$M$7:$M$71,MATCH($B$3,Database!$B$7:$B$71,0))="Yes",CHAR(149)&amp;" "&amp;Database!$M$5,"")</f>
        <v>• Churchyard</v>
      </c>
      <c r="E22" s="1" t="str">
        <f>IF(INDEX(Database!$X$7:$X$71,MATCH($B$3,Database!$B$7:$B$71,0))="Yes",CHAR(149)&amp;" "&amp;Database!$X$5,"")</f>
        <v/>
      </c>
      <c r="F22" s="1" t="str">
        <f>IF(INDEX(Database!$AU$7:$AU$71,MATCH($B$3,Database!$B$7:$B$71,0))=1,CHAR(149)&amp;" "&amp;Database!$AU$5,"")</f>
        <v>• Enhancing biodiversity</v>
      </c>
    </row>
    <row r="23" spans="2:6" hidden="1">
      <c r="B23" s="1" t="str">
        <f>IF(INDEX(Database!$AP$7:$AP$71,MATCH($B$3,Database!$B$7:$B$71,0))="Yes",CHAR(149)&amp;" "&amp;Database!$AP$5,"")</f>
        <v/>
      </c>
      <c r="C23" s="1"/>
      <c r="D23" s="1" t="str">
        <f>IF(INDEX(Database!$N$7:$N$71,MATCH($B$3,Database!$B$7:$B$71,0))="Yes",CHAR(149)&amp;" "&amp;Database!$N$5,"")</f>
        <v/>
      </c>
      <c r="E23" s="1" t="str">
        <f>IF(INDEX(Database!$Y$7:$Y$71,MATCH($B$3,Database!$B$7:$B$71,0))="Yes",CHAR(149)&amp;" "&amp;Database!$Y$5,"")</f>
        <v>• Hard Landscaping</v>
      </c>
      <c r="F23" s="1" t="str">
        <f>IF(INDEX(Database!$AV$7:$AV$71,MATCH($B$3,Database!$B$7:$B$71,0))=1,CHAR(149)&amp;" "&amp;Database!$AV$5,"")</f>
        <v/>
      </c>
    </row>
    <row r="24" spans="2:6" hidden="1">
      <c r="B24" s="1"/>
      <c r="C24" s="1"/>
      <c r="D24" s="1" t="str">
        <f>IF(INDEX(Database!$O$7:$O$71,MATCH($B$3,Database!$B$7:$B$71,0))="Yes",CHAR(149)&amp;" "&amp;Database!$O$5,"")</f>
        <v/>
      </c>
      <c r="E24" s="1" t="str">
        <f>IF(INDEX(Database!$Z$7:$Z$71,MATCH($B$3,Database!$B$7:$B$71,0))="Yes",CHAR(149)&amp;" "&amp;Database!$Z$5,"")</f>
        <v/>
      </c>
      <c r="F24" s="1" t="str">
        <f>IF(INDEX(Database!$AW$7:$AW$71,MATCH($B$3,Database!$B$7:$B$71,0))=1,CHAR(149)&amp;" "&amp;Database!$AW$5,"")</f>
        <v/>
      </c>
    </row>
    <row r="25" spans="2:6" hidden="1">
      <c r="B25" s="1"/>
      <c r="C25" s="1"/>
      <c r="D25" s="1" t="str">
        <f>IF(INDEX(Database!$P$7:$P$71,MATCH($B$3,Database!$B$7:$B$71,0))="Yes",CHAR(149)&amp;" "&amp;Database!$P$5,"")</f>
        <v>• Civic Space</v>
      </c>
      <c r="E25" s="1" t="str">
        <f>IF(INDEX(Database!$AA$7:$AA$71,MATCH($B$3,Database!$B$7:$B$71,0))="Yes",CHAR(149)&amp;" "&amp;Database!$AA$5,"")</f>
        <v/>
      </c>
      <c r="F25" s="1" t="str">
        <f>IF(INDEX(Database!$AX$7:$AX$71,MATCH($B$3,Database!$B$7:$B$71,0))=1,CHAR(149)&amp;" "&amp;Database!$AX$5,"")</f>
        <v/>
      </c>
    </row>
    <row r="26" spans="2:6" hidden="1">
      <c r="B26" s="1"/>
      <c r="C26" s="1"/>
      <c r="D26" s="1" t="str">
        <f>IF(INDEX(Database!$Q$7:$Q$71,MATCH($B$3,Database!$B$7:$B$71,0))="Yes",CHAR(149)&amp;" "&amp;Database!$Q$5,"")</f>
        <v>• Publicly Accessible Private Land</v>
      </c>
      <c r="E26" s="1" t="str">
        <f>IF(INDEX(Database!$AB$7:$AB$71,MATCH($B$3,Database!$B$7:$B$71,0))="Yes",CHAR(149)&amp;" "&amp;Database!$AB$5,"")</f>
        <v/>
      </c>
      <c r="F26" s="1" t="str">
        <f>IF(INDEX(Database!$AY$7:$AY$71,MATCH($B$3,Database!$B$7:$B$71,0))=1,CHAR(149)&amp;" "&amp;Database!$AY$5,"")</f>
        <v/>
      </c>
    </row>
    <row r="27" spans="2:6" hidden="1">
      <c r="B27" s="1"/>
      <c r="C27" s="1"/>
      <c r="D27" s="1" t="str">
        <f>IF(INDEX(Database!$R$7:$R$71,MATCH($B$3,Database!$B$7:$B$71,0))="Yes",CHAR(149)&amp;" "&amp;Database!$R$5,"")</f>
        <v>• Open Spaces</v>
      </c>
      <c r="E27" s="1" t="str">
        <f>IF(INDEX(Database!$AC$7:$AC$71,MATCH($B$3,Database!$B$7:$B$71,0))="Yes",CHAR(149)&amp;" "&amp;Database!$AC$5,"")</f>
        <v/>
      </c>
      <c r="F27" s="1" t="str">
        <f>IF(INDEX(Database!$AZ$7:$AZ$71,MATCH($B$3,Database!$B$7:$B$71,0))=1,CHAR(149)&amp;" "&amp;Database!$AZ$5,"")</f>
        <v/>
      </c>
    </row>
    <row r="28" spans="2:6" hidden="1">
      <c r="B28" s="1"/>
      <c r="C28" s="1"/>
      <c r="D28" s="1"/>
      <c r="E28" s="1" t="str">
        <f>IF(INDEX(Database!$AD$7:$AD$71,MATCH($B$3,Database!$B$7:$B$71,0))="Yes",CHAR(149)&amp;" "&amp;Database!$AD$5,"")</f>
        <v/>
      </c>
      <c r="F28" s="1" t="str">
        <f>IF(INDEX(Database!$BA$7:$BA$71,MATCH($B$3,Database!$B$7:$B$71,0))=1,CHAR(149)&amp;" "&amp;Database!$BA$5,"")</f>
        <v/>
      </c>
    </row>
    <row r="29" spans="2:6" hidden="1">
      <c r="B29" s="1"/>
      <c r="C29" s="1"/>
      <c r="D29" s="1"/>
      <c r="E29" s="1" t="str">
        <f>IF(INDEX(Database!$AE$7:$AE$71,MATCH($B$3,Database!$B$7:$B$71,0))="Yes",CHAR(149)&amp;" "&amp;Database!$AE$5,"")</f>
        <v>• Habitat</v>
      </c>
      <c r="F29" s="1" t="str">
        <f>IF(INDEX(Database!$BB$7:$BB$71,MATCH($B$3,Database!$B$7:$B$71,0))=1,CHAR(149)&amp;" "&amp;Database!$BB$5,"")</f>
        <v/>
      </c>
    </row>
    <row r="30" spans="2:6" hidden="1">
      <c r="B30" s="1"/>
      <c r="C30" s="1"/>
      <c r="D30" s="1"/>
      <c r="E30" s="1" t="str">
        <f>IF(INDEX(Database!$AF$7:$AF$71,MATCH($B$3,Database!$B$7:$B$71,0))="Yes",CHAR(149)&amp;" "&amp;Database!$AF$5,"")</f>
        <v/>
      </c>
      <c r="F30" s="1" t="str">
        <f>IF(INDEX(Database!$BC$7:$BC$71,MATCH($B$3,Database!$B$7:$B$71,0))=1,CHAR(149)&amp;" "&amp;Database!$BC$5,"")</f>
        <v>• Streetscape improvement</v>
      </c>
    </row>
    <row r="31" spans="2:6" hidden="1">
      <c r="B31" s="1"/>
      <c r="C31" s="1"/>
      <c r="D31" s="1"/>
      <c r="E31" s="1" t="str">
        <f>IF(INDEX(Database!$AG$7:$AG$71,MATCH($B$3,Database!$B$7:$B$71,0))="Yes",CHAR(149)&amp;" "&amp;Database!$AG$5,"")</f>
        <v/>
      </c>
      <c r="F31" s="1" t="str">
        <f>IF(INDEX(Database!$BD$7:$BD$71,MATCH($B$3,Database!$B$7:$B$71,0))=1,CHAR(149)&amp;" "&amp;Database!$BD$5,"")</f>
        <v/>
      </c>
    </row>
    <row r="32" spans="2:6" hidden="1">
      <c r="B32" s="1"/>
      <c r="C32" s="1"/>
      <c r="D32" s="1"/>
      <c r="E32" s="1"/>
      <c r="F32" s="1" t="str">
        <f>IF(INDEX(Database!$BE$7:$BE$71,MATCH($B$3,Database!$B$7:$B$71,0))=1,CHAR(149)&amp;" "&amp;Database!$BE$5,"")</f>
        <v/>
      </c>
    </row>
    <row r="33" spans="2:6" hidden="1">
      <c r="B33" s="1"/>
      <c r="C33" s="1"/>
      <c r="D33" s="1"/>
      <c r="E33" s="1"/>
      <c r="F33" s="1" t="str">
        <f>IF(INDEX(Database!$BF$7:$BF$71,MATCH($B$3,Database!$B$7:$B$71,0))=1,CHAR(149)&amp;" "&amp;Database!$BF$5,"")</f>
        <v/>
      </c>
    </row>
  </sheetData>
  <mergeCells count="6">
    <mergeCell ref="B9:B10"/>
    <mergeCell ref="C9:C10"/>
    <mergeCell ref="A1:C1"/>
    <mergeCell ref="C3:E3"/>
    <mergeCell ref="B5:B8"/>
    <mergeCell ref="C5:C8"/>
  </mergeCells>
  <hyperlinks>
    <hyperlink ref="A1" location="'Criteria Selection'!A1" display="&lt; BACK TO CRITERIA SELECTION" xr:uid="{3EFD8A33-5EA8-47A0-9398-90414DA07D9C}"/>
  </hyperlinks>
  <pageMargins left="0.7" right="0.7" top="0.75" bottom="0.75" header="0.3" footer="0.3"/>
  <pageSetup paperSize="9" orientation="portrait" r:id="rId1"/>
  <drawing r:id="rId2"/>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08D286-4056-416E-A3F6-133184D8512E}">
  <sheetPr codeName="Sheet61"/>
  <dimension ref="A1:G33"/>
  <sheetViews>
    <sheetView topLeftCell="D1" zoomScale="80" zoomScaleNormal="80" workbookViewId="0">
      <selection activeCell="G10" sqref="G10"/>
    </sheetView>
  </sheetViews>
  <sheetFormatPr defaultRowHeight="16.5"/>
  <cols>
    <col min="1" max="1" width="2.5" customWidth="1"/>
    <col min="2" max="2" width="12.625" customWidth="1"/>
    <col min="3" max="3" width="124.375" customWidth="1"/>
    <col min="4" max="4" width="13.375" customWidth="1"/>
    <col min="5" max="5" width="41.5" customWidth="1"/>
    <col min="6" max="6" width="11.5" customWidth="1"/>
    <col min="7" max="7" width="48.875" customWidth="1"/>
  </cols>
  <sheetData>
    <row r="1" spans="1:7" s="59" customFormat="1" ht="23.25" customHeight="1">
      <c r="A1" s="160" t="s">
        <v>338</v>
      </c>
      <c r="B1" s="160"/>
      <c r="C1" s="160"/>
    </row>
    <row r="2" spans="1:7" ht="8.25" customHeight="1"/>
    <row r="3" spans="1:7" ht="24.75" customHeight="1">
      <c r="B3" s="87" t="s">
        <v>278</v>
      </c>
      <c r="C3" s="161" t="str">
        <f>VLOOKUP(B3,Database!B7:C71,2,FALSE)</f>
        <v>Log piles and leaf letter</v>
      </c>
      <c r="D3" s="161"/>
      <c r="E3" s="161"/>
      <c r="F3" s="88"/>
      <c r="G3" s="88"/>
    </row>
    <row r="4" spans="1:7" ht="113.25" customHeight="1">
      <c r="B4" s="66" t="s">
        <v>339</v>
      </c>
      <c r="C4" s="65" t="s">
        <v>663</v>
      </c>
      <c r="D4" s="112" t="s">
        <v>378</v>
      </c>
      <c r="E4" s="119" t="s">
        <v>664</v>
      </c>
      <c r="F4" s="95" t="s">
        <v>665</v>
      </c>
      <c r="G4" s="96"/>
    </row>
    <row r="5" spans="1:7" ht="80.25" customHeight="1">
      <c r="B5" s="162" t="s">
        <v>343</v>
      </c>
      <c r="C5" s="163" t="s">
        <v>666</v>
      </c>
      <c r="D5" s="108"/>
      <c r="E5" s="118"/>
      <c r="F5" s="97"/>
      <c r="G5" s="98"/>
    </row>
    <row r="6" spans="1:7" ht="68.25" customHeight="1">
      <c r="B6" s="162"/>
      <c r="C6" s="164"/>
      <c r="D6" s="66" t="s">
        <v>345</v>
      </c>
      <c r="E6" s="67" t="str">
        <f>B18&amp;" "&amp;B19&amp;CHAR(10)&amp;B20&amp;" "&amp;B21&amp;CHAR(10)&amp;B22&amp;" "&amp;B23</f>
        <v xml:space="preserve"> 
 • Biodiversity
 </v>
      </c>
      <c r="F6" s="112" t="s">
        <v>381</v>
      </c>
      <c r="G6" s="147" t="str">
        <f>F18&amp;" "&amp;F19&amp;" "&amp;F20&amp;CHAR(10)&amp;F21&amp;" "&amp;F22&amp;" "&amp;F23&amp;CHAR(10)&amp;F24&amp;" "&amp;F25&amp;" "&amp;F26&amp;CHAR(10)&amp;F27&amp;" "&amp;F28&amp;" "&amp;F29&amp;CHAR(10)&amp;F30&amp;" "&amp;F31&amp;" "&amp;F32&amp;" "&amp;F33</f>
        <v xml:space="preserve">  
 • Enhancing biodiversity 
• Streetscape improvement   </v>
      </c>
    </row>
    <row r="7" spans="1:7" ht="48.75" customHeight="1">
      <c r="B7" s="162"/>
      <c r="C7" s="164"/>
      <c r="D7" s="66" t="s">
        <v>347</v>
      </c>
      <c r="E7" s="67" t="str">
        <f>C18&amp;CHAR(10)&amp;C19&amp;CHAR(10)&amp;C20</f>
        <v xml:space="preserve">
• City Public Realm
• Open Spaces</v>
      </c>
      <c r="F7" s="108"/>
      <c r="G7" s="116"/>
    </row>
    <row r="8" spans="1:7" ht="73.5" customHeight="1">
      <c r="B8" s="162"/>
      <c r="C8" s="164"/>
      <c r="D8" s="66" t="s">
        <v>348</v>
      </c>
      <c r="E8" s="67" t="str">
        <f>D18&amp;"  "&amp;D19&amp;CHAR(10)&amp;D20&amp;" "&amp;D21&amp;CHAR(10)&amp;D22&amp;"  "&amp;D23&amp;CHAR(10)&amp;D24&amp;"  "&amp;D25&amp;CHAR(10)&amp;D26&amp;"  "&amp;D27</f>
        <v xml:space="preserve">  
 • City Gardens
• Churchyard  
  • Open Spaces</v>
      </c>
      <c r="F8" s="66" t="s">
        <v>349</v>
      </c>
      <c r="G8" s="65" t="str">
        <f>E18&amp;" "&amp;E19&amp;" "&amp;E20&amp;CHAR(10)&amp;E21&amp;" "&amp;E22&amp;" "&amp;E23&amp;CHAR(10)&amp;E24&amp;" "&amp;E25&amp;" "&amp;E26&amp;CHAR(10)&amp;E27&amp;" "&amp;E28&amp;" "&amp;E29&amp;CHAR(10)&amp;E30&amp;" "&amp;E31</f>
        <v xml:space="preserve">  
• Soft Landscaping  
  • Habitat
 </v>
      </c>
    </row>
    <row r="9" spans="1:7" ht="77.25" customHeight="1">
      <c r="B9" s="162" t="s">
        <v>350</v>
      </c>
      <c r="C9" s="165" t="s">
        <v>667</v>
      </c>
      <c r="D9" s="66" t="s">
        <v>352</v>
      </c>
      <c r="E9" s="144" t="s">
        <v>668</v>
      </c>
      <c r="F9" s="146"/>
      <c r="G9" s="133"/>
    </row>
    <row r="10" spans="1:7" ht="80.25" customHeight="1">
      <c r="B10" s="162"/>
      <c r="C10" s="166"/>
      <c r="D10" s="66" t="s">
        <v>354</v>
      </c>
      <c r="E10" s="139" t="s">
        <v>669</v>
      </c>
      <c r="F10" s="145"/>
      <c r="G10" s="140"/>
    </row>
    <row r="11" spans="1:7" ht="15" customHeight="1"/>
    <row r="17" spans="2:6" hidden="1">
      <c r="B17" s="62" t="s">
        <v>44</v>
      </c>
      <c r="C17" s="62" t="s">
        <v>39</v>
      </c>
      <c r="D17" s="62" t="s">
        <v>40</v>
      </c>
      <c r="E17" s="62" t="s">
        <v>41</v>
      </c>
      <c r="F17" s="62" t="s">
        <v>45</v>
      </c>
    </row>
    <row r="18" spans="2:6" hidden="1">
      <c r="B18" s="1" t="str">
        <f>IF(INDEX(Database!$AK$7:$AK$71,MATCH($B$3,Database!$B$7:$B$71,0))="Yes",CHAR(149)&amp;" "&amp;Database!$AK$5,"")</f>
        <v/>
      </c>
      <c r="C18" s="1" t="str">
        <f>IF(INDEX(Database!$E$7:$E$71,MATCH($B$3,Database!$B$7:$B$71,0))="Yes",CHAR(149)&amp;" "&amp;Database!$E$5,"")</f>
        <v/>
      </c>
      <c r="D18" s="1" t="str">
        <f>IF(INDEX(Database!$I$7:$I$71,MATCH($B$3,Database!$B$7:$B$71,0))="Yes",CHAR(149)&amp;" "&amp;Database!$I$5,"")</f>
        <v/>
      </c>
      <c r="E18" s="1" t="str">
        <f>IF(INDEX(Database!$T$7:$T$71,MATCH($B$3,Database!$B$7:$B$71,0))="Yes",CHAR(149)&amp;" "&amp;Database!$T$5,"")</f>
        <v/>
      </c>
      <c r="F18" s="1" t="str">
        <f>IF(INDEX(Database!$AQ$7:$AQ$71,MATCH($B$3,Database!$B$7:$B$71,0))=1,CHAR(149)&amp;" "&amp;Database!$AQ$5,"")</f>
        <v/>
      </c>
    </row>
    <row r="19" spans="2:6" hidden="1">
      <c r="B19" s="1" t="str">
        <f>IF(INDEX(Database!$AL$7:$AL$71,MATCH($B$3,Database!$B$7:$B$71,0))="Yes",CHAR(149)&amp;" "&amp;Database!$AL$5,"")</f>
        <v/>
      </c>
      <c r="C19" s="1" t="str">
        <f>IF(INDEX(Database!$F$7:$F$71,MATCH($B$3,Database!$B$7:$B$71,0))="Yes",CHAR(149)&amp;" "&amp;Database!$F$5,"")</f>
        <v>• City Public Realm</v>
      </c>
      <c r="D19" s="1" t="str">
        <f>IF(INDEX(Database!$J$7:$J$71,MATCH($B$3,Database!$B$7:$B$71,0))="Yes",CHAR(149)&amp;" "&amp;Database!$J$5,"")</f>
        <v/>
      </c>
      <c r="E19" s="1" t="str">
        <f>IF(INDEX(Database!$U$7:$U$71,MATCH($B$3,Database!$B$7:$B$71,0))="Yes",CHAR(149)&amp;" "&amp;Database!$U$5,"")</f>
        <v/>
      </c>
      <c r="F19" s="1" t="str">
        <f>IF(INDEX(Database!$AR$7:$AR$71,MATCH($B$3,Database!$B$7:$B$71,0))=1,CHAR(149)&amp;" "&amp;Database!$AR$5,"")</f>
        <v/>
      </c>
    </row>
    <row r="20" spans="2:6" hidden="1">
      <c r="B20" s="1" t="str">
        <f>IF(INDEX(Database!$AM$7:$AM$71,MATCH($B$3,Database!$B$7:$B$71,0))="Yes",CHAR(149)&amp;" "&amp;Database!$AM$5,"")</f>
        <v/>
      </c>
      <c r="C20" s="1" t="str">
        <f>IF(INDEX(Database!$G$7:$G$71,MATCH($B$3,Database!$B$7:$B$71,0))="Yes",CHAR(149)&amp;" "&amp;Database!$G$5,"")</f>
        <v>• Open Spaces</v>
      </c>
      <c r="D20" s="1" t="str">
        <f>IF(INDEX(Database!$K$7:$K$71,MATCH($B$3,Database!$B$7:$B$71,0))="Yes",CHAR(149)&amp;" "&amp;Database!$K$5,"")</f>
        <v/>
      </c>
      <c r="E20" s="1" t="str">
        <f>IF(INDEX(Database!$V$7:$V$71,MATCH($B$3,Database!$B$7:$B$71,0))="Yes",CHAR(149)&amp;" "&amp;Database!$V$5,"")</f>
        <v/>
      </c>
      <c r="F20" s="1" t="str">
        <f>IF(INDEX(Database!$AS$7:$AS$71,MATCH($B$3,Database!$B$7:$B$71,0))=1,CHAR(149)&amp;" "&amp;Database!$AS$5,"")</f>
        <v/>
      </c>
    </row>
    <row r="21" spans="2:6" hidden="1">
      <c r="B21" s="1" t="str">
        <f>IF(INDEX(Database!$AN$7:$AN$71,MATCH($B$3,Database!$B$7:$B$71,0))="Yes",CHAR(149)&amp;" "&amp;Database!$AN$5,"")</f>
        <v>• Biodiversity</v>
      </c>
      <c r="C21" s="1"/>
      <c r="D21" s="1" t="str">
        <f>IF(INDEX(Database!$L$7:$L$71,MATCH($B$3,Database!$B$7:$B$71,0))="Yes",CHAR(149)&amp;" "&amp;Database!$L$5,"")</f>
        <v>• City Gardens</v>
      </c>
      <c r="E21" s="1" t="str">
        <f>IF(INDEX(Database!$W$7:$W$71,MATCH($B$3,Database!$B$7:$B$71,0))="Yes",CHAR(149)&amp;" "&amp;Database!$W$5,"")</f>
        <v/>
      </c>
      <c r="F21" s="1" t="str">
        <f>IF(INDEX(Database!$AT$7:$AT$71,MATCH($B$3,Database!$B$7:$B$71,0))=1,CHAR(149)&amp;" "&amp;Database!$AT$5,"")</f>
        <v/>
      </c>
    </row>
    <row r="22" spans="2:6" hidden="1">
      <c r="B22" s="1" t="str">
        <f>IF(INDEX(Database!$AO$7:$AO$71,MATCH($B$3,Database!$B$7:$B$71,0))="Yes",CHAR(149)&amp;" "&amp;Database!$AO$5,"")</f>
        <v/>
      </c>
      <c r="C22" s="1"/>
      <c r="D22" s="1" t="str">
        <f>IF(INDEX(Database!$M$7:$M$71,MATCH($B$3,Database!$B$7:$B$71,0))="Yes",CHAR(149)&amp;" "&amp;Database!$M$5,"")</f>
        <v>• Churchyard</v>
      </c>
      <c r="E22" s="1" t="str">
        <f>IF(INDEX(Database!$X$7:$X$71,MATCH($B$3,Database!$B$7:$B$71,0))="Yes",CHAR(149)&amp;" "&amp;Database!$X$5,"")</f>
        <v/>
      </c>
      <c r="F22" s="1" t="str">
        <f>IF(INDEX(Database!$AU$7:$AU$71,MATCH($B$3,Database!$B$7:$B$71,0))=1,CHAR(149)&amp;" "&amp;Database!$AU$5,"")</f>
        <v>• Enhancing biodiversity</v>
      </c>
    </row>
    <row r="23" spans="2:6" hidden="1">
      <c r="B23" s="1" t="str">
        <f>IF(INDEX(Database!$AP$7:$AP$71,MATCH($B$3,Database!$B$7:$B$71,0))="Yes",CHAR(149)&amp;" "&amp;Database!$AP$5,"")</f>
        <v/>
      </c>
      <c r="C23" s="1"/>
      <c r="D23" s="1" t="str">
        <f>IF(INDEX(Database!$N$7:$N$71,MATCH($B$3,Database!$B$7:$B$71,0))="Yes",CHAR(149)&amp;" "&amp;Database!$N$5,"")</f>
        <v/>
      </c>
      <c r="E23" s="1" t="str">
        <f>IF(INDEX(Database!$Y$7:$Y$71,MATCH($B$3,Database!$B$7:$B$71,0))="Yes",CHAR(149)&amp;" "&amp;Database!$Y$5,"")</f>
        <v/>
      </c>
      <c r="F23" s="1" t="str">
        <f>IF(INDEX(Database!$AV$7:$AV$71,MATCH($B$3,Database!$B$7:$B$71,0))=1,CHAR(149)&amp;" "&amp;Database!$AV$5,"")</f>
        <v/>
      </c>
    </row>
    <row r="24" spans="2:6" hidden="1">
      <c r="B24" s="1"/>
      <c r="C24" s="1"/>
      <c r="D24" s="1" t="str">
        <f>IF(INDEX(Database!$O$7:$O$71,MATCH($B$3,Database!$B$7:$B$71,0))="Yes",CHAR(149)&amp;" "&amp;Database!$O$5,"")</f>
        <v/>
      </c>
      <c r="E24" s="1" t="str">
        <f>IF(INDEX(Database!$Z$7:$Z$71,MATCH($B$3,Database!$B$7:$B$71,0))="Yes",CHAR(149)&amp;" "&amp;Database!$Z$5,"")</f>
        <v>• Soft Landscaping</v>
      </c>
      <c r="F24" s="1" t="str">
        <f>IF(INDEX(Database!$AW$7:$AW$71,MATCH($B$3,Database!$B$7:$B$71,0))=1,CHAR(149)&amp;" "&amp;Database!$AW$5,"")</f>
        <v/>
      </c>
    </row>
    <row r="25" spans="2:6" hidden="1">
      <c r="B25" s="1"/>
      <c r="C25" s="1"/>
      <c r="D25" s="1" t="str">
        <f>IF(INDEX(Database!$P$7:$P$71,MATCH($B$3,Database!$B$7:$B$71,0))="Yes",CHAR(149)&amp;" "&amp;Database!$P$5,"")</f>
        <v/>
      </c>
      <c r="E25" s="1" t="str">
        <f>IF(INDEX(Database!$AA$7:$AA$71,MATCH($B$3,Database!$B$7:$B$71,0))="Yes",CHAR(149)&amp;" "&amp;Database!$AA$5,"")</f>
        <v/>
      </c>
      <c r="F25" s="1" t="str">
        <f>IF(INDEX(Database!$AX$7:$AX$71,MATCH($B$3,Database!$B$7:$B$71,0))=1,CHAR(149)&amp;" "&amp;Database!$AX$5,"")</f>
        <v/>
      </c>
    </row>
    <row r="26" spans="2:6" hidden="1">
      <c r="B26" s="1"/>
      <c r="C26" s="1"/>
      <c r="D26" s="1" t="str">
        <f>IF(INDEX(Database!$Q$7:$Q$71,MATCH($B$3,Database!$B$7:$B$71,0))="Yes",CHAR(149)&amp;" "&amp;Database!$Q$5,"")</f>
        <v/>
      </c>
      <c r="E26" s="1" t="str">
        <f>IF(INDEX(Database!$AB$7:$AB$71,MATCH($B$3,Database!$B$7:$B$71,0))="Yes",CHAR(149)&amp;" "&amp;Database!$AB$5,"")</f>
        <v/>
      </c>
      <c r="F26" s="1" t="str">
        <f>IF(INDEX(Database!$AY$7:$AY$71,MATCH($B$3,Database!$B$7:$B$71,0))=1,CHAR(149)&amp;" "&amp;Database!$AY$5,"")</f>
        <v/>
      </c>
    </row>
    <row r="27" spans="2:6" hidden="1">
      <c r="B27" s="1"/>
      <c r="C27" s="1"/>
      <c r="D27" s="1" t="str">
        <f>IF(INDEX(Database!$R$7:$R$71,MATCH($B$3,Database!$B$7:$B$71,0))="Yes",CHAR(149)&amp;" "&amp;Database!$R$5,"")</f>
        <v>• Open Spaces</v>
      </c>
      <c r="E27" s="1" t="str">
        <f>IF(INDEX(Database!$AC$7:$AC$71,MATCH($B$3,Database!$B$7:$B$71,0))="Yes",CHAR(149)&amp;" "&amp;Database!$AC$5,"")</f>
        <v/>
      </c>
      <c r="F27" s="1" t="str">
        <f>IF(INDEX(Database!$AZ$7:$AZ$71,MATCH($B$3,Database!$B$7:$B$71,0))=1,CHAR(149)&amp;" "&amp;Database!$AZ$5,"")</f>
        <v/>
      </c>
    </row>
    <row r="28" spans="2:6" hidden="1">
      <c r="B28" s="1"/>
      <c r="C28" s="1"/>
      <c r="D28" s="1"/>
      <c r="E28" s="1" t="str">
        <f>IF(INDEX(Database!$AD$7:$AD$71,MATCH($B$3,Database!$B$7:$B$71,0))="Yes",CHAR(149)&amp;" "&amp;Database!$AD$5,"")</f>
        <v/>
      </c>
      <c r="F28" s="1" t="str">
        <f>IF(INDEX(Database!$BA$7:$BA$71,MATCH($B$3,Database!$B$7:$B$71,0))=1,CHAR(149)&amp;" "&amp;Database!$BA$5,"")</f>
        <v/>
      </c>
    </row>
    <row r="29" spans="2:6" hidden="1">
      <c r="B29" s="1"/>
      <c r="C29" s="1"/>
      <c r="D29" s="1"/>
      <c r="E29" s="1" t="str">
        <f>IF(INDEX(Database!$AE$7:$AE$71,MATCH($B$3,Database!$B$7:$B$71,0))="Yes",CHAR(149)&amp;" "&amp;Database!$AE$5,"")</f>
        <v>• Habitat</v>
      </c>
      <c r="F29" s="1" t="str">
        <f>IF(INDEX(Database!$BB$7:$BB$71,MATCH($B$3,Database!$B$7:$B$71,0))=1,CHAR(149)&amp;" "&amp;Database!$BB$5,"")</f>
        <v/>
      </c>
    </row>
    <row r="30" spans="2:6" hidden="1">
      <c r="B30" s="1"/>
      <c r="C30" s="1"/>
      <c r="D30" s="1"/>
      <c r="E30" s="1" t="str">
        <f>IF(INDEX(Database!$AF$7:$AF$71,MATCH($B$3,Database!$B$7:$B$71,0))="Yes",CHAR(149)&amp;" "&amp;Database!$AF$5,"")</f>
        <v/>
      </c>
      <c r="F30" s="1" t="str">
        <f>IF(INDEX(Database!$BC$7:$BC$71,MATCH($B$3,Database!$B$7:$B$71,0))=1,CHAR(149)&amp;" "&amp;Database!$BC$5,"")</f>
        <v>• Streetscape improvement</v>
      </c>
    </row>
    <row r="31" spans="2:6" hidden="1">
      <c r="B31" s="1"/>
      <c r="C31" s="1"/>
      <c r="D31" s="1"/>
      <c r="E31" s="1" t="str">
        <f>IF(INDEX(Database!$AG$7:$AG$71,MATCH($B$3,Database!$B$7:$B$71,0))="Yes",CHAR(149)&amp;" "&amp;Database!$AG$5,"")</f>
        <v/>
      </c>
      <c r="F31" s="1" t="str">
        <f>IF(INDEX(Database!$BD$7:$BD$71,MATCH($B$3,Database!$B$7:$B$71,0))=1,CHAR(149)&amp;" "&amp;Database!$BD$5,"")</f>
        <v/>
      </c>
    </row>
    <row r="32" spans="2:6" hidden="1">
      <c r="B32" s="1"/>
      <c r="C32" s="1"/>
      <c r="D32" s="1"/>
      <c r="E32" s="1"/>
      <c r="F32" s="1" t="str">
        <f>IF(INDEX(Database!$BE$7:$BE$71,MATCH($B$3,Database!$B$7:$B$71,0))=1,CHAR(149)&amp;" "&amp;Database!$BE$5,"")</f>
        <v/>
      </c>
    </row>
    <row r="33" spans="2:6" hidden="1">
      <c r="B33" s="1"/>
      <c r="C33" s="1"/>
      <c r="D33" s="1"/>
      <c r="E33" s="1"/>
      <c r="F33" s="1" t="str">
        <f>IF(INDEX(Database!$BF$7:$BF$71,MATCH($B$3,Database!$B$7:$B$71,0))=1,CHAR(149)&amp;" "&amp;Database!$BF$5,"")</f>
        <v/>
      </c>
    </row>
  </sheetData>
  <mergeCells count="6">
    <mergeCell ref="B9:B10"/>
    <mergeCell ref="C9:C10"/>
    <mergeCell ref="A1:C1"/>
    <mergeCell ref="C3:E3"/>
    <mergeCell ref="B5:B8"/>
    <mergeCell ref="C5:C8"/>
  </mergeCells>
  <hyperlinks>
    <hyperlink ref="A1" location="'Criteria Selection'!A1" display="&lt; BACK TO CRITERIA SELECTION" xr:uid="{AC821D50-6260-4FA1-9C66-FB170BC67F9C}"/>
  </hyperlinks>
  <pageMargins left="0.7" right="0.7" top="0.75" bottom="0.75" header="0.3" footer="0.3"/>
  <pageSetup paperSize="9" orientation="portrait" r:id="rId1"/>
  <drawing r:id="rId2"/>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EEF52D-17CD-4FAF-8952-D2071EA90FD5}">
  <sheetPr codeName="Sheet62"/>
  <dimension ref="A1:G33"/>
  <sheetViews>
    <sheetView topLeftCell="D1" zoomScale="80" zoomScaleNormal="100" workbookViewId="0">
      <selection activeCell="E10" sqref="E10"/>
    </sheetView>
  </sheetViews>
  <sheetFormatPr defaultRowHeight="16.5"/>
  <cols>
    <col min="1" max="1" width="2.5" customWidth="1"/>
    <col min="2" max="2" width="12.625" customWidth="1"/>
    <col min="3" max="3" width="124.375" customWidth="1"/>
    <col min="4" max="4" width="13.375" customWidth="1"/>
    <col min="5" max="5" width="41.5" customWidth="1"/>
    <col min="6" max="6" width="11.5" customWidth="1"/>
    <col min="7" max="7" width="48.875" customWidth="1"/>
  </cols>
  <sheetData>
    <row r="1" spans="1:7" s="59" customFormat="1" ht="23.25" customHeight="1">
      <c r="A1" s="160" t="s">
        <v>338</v>
      </c>
      <c r="B1" s="160"/>
      <c r="C1" s="160"/>
    </row>
    <row r="2" spans="1:7" ht="8.25" customHeight="1"/>
    <row r="3" spans="1:7" ht="24.75" customHeight="1">
      <c r="B3" s="87" t="s">
        <v>281</v>
      </c>
      <c r="C3" s="161" t="str">
        <f>VLOOKUP(B3,Database!B7:C71,2,FALSE)</f>
        <v>Undisturbed wildlife zones</v>
      </c>
      <c r="D3" s="161"/>
      <c r="E3" s="161"/>
      <c r="F3" s="88"/>
      <c r="G3" s="88"/>
    </row>
    <row r="4" spans="1:7" ht="113.25" customHeight="1">
      <c r="B4" s="66" t="s">
        <v>339</v>
      </c>
      <c r="C4" s="65" t="s">
        <v>670</v>
      </c>
      <c r="D4" s="112" t="s">
        <v>378</v>
      </c>
      <c r="E4" s="119" t="s">
        <v>671</v>
      </c>
      <c r="F4" s="95"/>
      <c r="G4" s="96"/>
    </row>
    <row r="5" spans="1:7" ht="80.25" customHeight="1">
      <c r="B5" s="162" t="s">
        <v>343</v>
      </c>
      <c r="C5" s="163" t="s">
        <v>672</v>
      </c>
      <c r="D5" s="108"/>
      <c r="E5" s="118"/>
      <c r="F5" s="97"/>
      <c r="G5" s="98"/>
    </row>
    <row r="6" spans="1:7" ht="68.25" customHeight="1">
      <c r="B6" s="162"/>
      <c r="C6" s="164"/>
      <c r="D6" s="66" t="s">
        <v>345</v>
      </c>
      <c r="E6" s="67" t="str">
        <f>B18&amp;" "&amp;B19&amp;CHAR(10)&amp;B20&amp;" "&amp;B21&amp;CHAR(10)&amp;B22&amp;" "&amp;B23</f>
        <v xml:space="preserve"> 
 • Biodiversity
 </v>
      </c>
      <c r="F6" s="112" t="s">
        <v>381</v>
      </c>
      <c r="G6" s="113" t="str">
        <f>F18&amp;" "&amp;F19&amp;" "&amp;F20&amp;CHAR(10)&amp;F21&amp;" "&amp;F22&amp;" "&amp;F23&amp;CHAR(10)&amp;F24&amp;" "&amp;F25&amp;" "&amp;F26&amp;CHAR(10)&amp;F27&amp;" "&amp;F28&amp;" "&amp;F29&amp;CHAR(10)&amp;F30&amp;" "&amp;F31&amp;" "&amp;F32&amp;" "&amp;F33</f>
        <v xml:space="preserve">• Intercepting rainfall  
 • Enhancing biodiversity • Urban heat island
   </v>
      </c>
    </row>
    <row r="7" spans="1:7" ht="48.75" customHeight="1">
      <c r="B7" s="162"/>
      <c r="C7" s="164"/>
      <c r="D7" s="66" t="s">
        <v>347</v>
      </c>
      <c r="E7" s="67" t="str">
        <f>C18&amp;CHAR(10)&amp;C19&amp;CHAR(10)&amp;C20</f>
        <v xml:space="preserve">
• City Public Realm
• Open Spaces</v>
      </c>
      <c r="F7" s="108"/>
      <c r="G7" s="136"/>
    </row>
    <row r="8" spans="1:7" ht="73.5" customHeight="1">
      <c r="B8" s="162"/>
      <c r="C8" s="164"/>
      <c r="D8" s="66" t="s">
        <v>348</v>
      </c>
      <c r="E8" s="67" t="str">
        <f>D18&amp;"  "&amp;D19&amp;CHAR(10)&amp;D20&amp;" "&amp;D21&amp;CHAR(10)&amp;D22&amp;"  "&amp;D23&amp;CHAR(10)&amp;D24&amp;"  "&amp;D25&amp;CHAR(10)&amp;D26&amp;"  "&amp;D27</f>
        <v xml:space="preserve">  
 • City Gardens
• Churchyard  • TfL Street
• CoL Street  
  • Open Spaces</v>
      </c>
      <c r="F8" s="66" t="s">
        <v>349</v>
      </c>
      <c r="G8" s="65" t="str">
        <f>E18&amp;" "&amp;E19&amp;" "&amp;E20&amp;CHAR(10)&amp;E21&amp;" "&amp;E22&amp;" "&amp;E23&amp;CHAR(10)&amp;E24&amp;" "&amp;E25&amp;" "&amp;E26&amp;CHAR(10)&amp;E27&amp;" "&amp;E28&amp;" "&amp;E29&amp;CHAR(10)&amp;E30&amp;" "&amp;E31</f>
        <v xml:space="preserve">  
• Soft Landscaping  
  • Habitat
 </v>
      </c>
    </row>
    <row r="9" spans="1:7" ht="65.25" customHeight="1">
      <c r="B9" s="162" t="s">
        <v>350</v>
      </c>
      <c r="C9" s="165" t="s">
        <v>673</v>
      </c>
      <c r="D9" s="66" t="s">
        <v>352</v>
      </c>
      <c r="E9" s="122" t="s">
        <v>128</v>
      </c>
      <c r="F9" s="138"/>
      <c r="G9" s="137"/>
    </row>
    <row r="10" spans="1:7" ht="72" customHeight="1">
      <c r="B10" s="162"/>
      <c r="C10" s="166"/>
      <c r="D10" s="66" t="s">
        <v>354</v>
      </c>
      <c r="E10" s="139" t="s">
        <v>128</v>
      </c>
      <c r="F10" s="145"/>
      <c r="G10" s="142"/>
    </row>
    <row r="11" spans="1:7" ht="15" customHeight="1"/>
    <row r="17" spans="2:6" hidden="1">
      <c r="B17" s="62" t="s">
        <v>44</v>
      </c>
      <c r="C17" s="62" t="s">
        <v>39</v>
      </c>
      <c r="D17" s="62" t="s">
        <v>40</v>
      </c>
      <c r="E17" s="62" t="s">
        <v>41</v>
      </c>
      <c r="F17" s="62" t="s">
        <v>45</v>
      </c>
    </row>
    <row r="18" spans="2:6" hidden="1">
      <c r="B18" s="1" t="str">
        <f>IF(INDEX(Database!$AK$7:$AK$71,MATCH($B$3,Database!$B$7:$B$71,0))="Yes",CHAR(149)&amp;" "&amp;Database!$AK$5,"")</f>
        <v/>
      </c>
      <c r="C18" s="1" t="str">
        <f>IF(INDEX(Database!$E$7:$E$71,MATCH($B$3,Database!$B$7:$B$71,0))="Yes",CHAR(149)&amp;" "&amp;Database!$E$5,"")</f>
        <v/>
      </c>
      <c r="D18" s="1" t="str">
        <f>IF(INDEX(Database!$I$7:$I$71,MATCH($B$3,Database!$B$7:$B$71,0))="Yes",CHAR(149)&amp;" "&amp;Database!$I$5,"")</f>
        <v/>
      </c>
      <c r="E18" s="1" t="str">
        <f>IF(INDEX(Database!$T$7:$T$71,MATCH($B$3,Database!$B$7:$B$71,0))="Yes",CHAR(149)&amp;" "&amp;Database!$T$5,"")</f>
        <v/>
      </c>
      <c r="F18" s="1" t="str">
        <f>IF(INDEX(Database!$AQ$7:$AQ$71,MATCH($B$3,Database!$B$7:$B$71,0))=1,CHAR(149)&amp;" "&amp;Database!$AQ$5,"")</f>
        <v>• Intercepting rainfall</v>
      </c>
    </row>
    <row r="19" spans="2:6" hidden="1">
      <c r="B19" s="1" t="str">
        <f>IF(INDEX(Database!$AL$7:$AL$71,MATCH($B$3,Database!$B$7:$B$71,0))="Yes",CHAR(149)&amp;" "&amp;Database!$AL$5,"")</f>
        <v/>
      </c>
      <c r="C19" s="1" t="str">
        <f>IF(INDEX(Database!$F$7:$F$71,MATCH($B$3,Database!$B$7:$B$71,0))="Yes",CHAR(149)&amp;" "&amp;Database!$F$5,"")</f>
        <v>• City Public Realm</v>
      </c>
      <c r="D19" s="1" t="str">
        <f>IF(INDEX(Database!$J$7:$J$71,MATCH($B$3,Database!$B$7:$B$71,0))="Yes",CHAR(149)&amp;" "&amp;Database!$J$5,"")</f>
        <v/>
      </c>
      <c r="E19" s="1" t="str">
        <f>IF(INDEX(Database!$U$7:$U$71,MATCH($B$3,Database!$B$7:$B$71,0))="Yes",CHAR(149)&amp;" "&amp;Database!$U$5,"")</f>
        <v/>
      </c>
      <c r="F19" s="1" t="str">
        <f>IF(INDEX(Database!$AR$7:$AR$71,MATCH($B$3,Database!$B$7:$B$71,0))=1,CHAR(149)&amp;" "&amp;Database!$AR$5,"")</f>
        <v/>
      </c>
    </row>
    <row r="20" spans="2:6" hidden="1">
      <c r="B20" s="1" t="str">
        <f>IF(INDEX(Database!$AM$7:$AM$71,MATCH($B$3,Database!$B$7:$B$71,0))="Yes",CHAR(149)&amp;" "&amp;Database!$AM$5,"")</f>
        <v/>
      </c>
      <c r="C20" s="1" t="str">
        <f>IF(INDEX(Database!$G$7:$G$71,MATCH($B$3,Database!$B$7:$B$71,0))="Yes",CHAR(149)&amp;" "&amp;Database!$G$5,"")</f>
        <v>• Open Spaces</v>
      </c>
      <c r="D20" s="1" t="str">
        <f>IF(INDEX(Database!$K$7:$K$71,MATCH($B$3,Database!$B$7:$B$71,0))="Yes",CHAR(149)&amp;" "&amp;Database!$K$5,"")</f>
        <v/>
      </c>
      <c r="E20" s="1" t="str">
        <f>IF(INDEX(Database!$V$7:$V$71,MATCH($B$3,Database!$B$7:$B$71,0))="Yes",CHAR(149)&amp;" "&amp;Database!$V$5,"")</f>
        <v/>
      </c>
      <c r="F20" s="1" t="str">
        <f>IF(INDEX(Database!$AS$7:$AS$71,MATCH($B$3,Database!$B$7:$B$71,0))=1,CHAR(149)&amp;" "&amp;Database!$AS$5,"")</f>
        <v/>
      </c>
    </row>
    <row r="21" spans="2:6" hidden="1">
      <c r="B21" s="1" t="str">
        <f>IF(INDEX(Database!$AN$7:$AN$71,MATCH($B$3,Database!$B$7:$B$71,0))="Yes",CHAR(149)&amp;" "&amp;Database!$AN$5,"")</f>
        <v>• Biodiversity</v>
      </c>
      <c r="C21" s="1"/>
      <c r="D21" s="1" t="str">
        <f>IF(INDEX(Database!$L$7:$L$71,MATCH($B$3,Database!$B$7:$B$71,0))="Yes",CHAR(149)&amp;" "&amp;Database!$L$5,"")</f>
        <v>• City Gardens</v>
      </c>
      <c r="E21" s="1" t="str">
        <f>IF(INDEX(Database!$W$7:$W$71,MATCH($B$3,Database!$B$7:$B$71,0))="Yes",CHAR(149)&amp;" "&amp;Database!$W$5,"")</f>
        <v/>
      </c>
      <c r="F21" s="1" t="str">
        <f>IF(INDEX(Database!$AT$7:$AT$71,MATCH($B$3,Database!$B$7:$B$71,0))=1,CHAR(149)&amp;" "&amp;Database!$AT$5,"")</f>
        <v/>
      </c>
    </row>
    <row r="22" spans="2:6" hidden="1">
      <c r="B22" s="1" t="str">
        <f>IF(INDEX(Database!$AO$7:$AO$71,MATCH($B$3,Database!$B$7:$B$71,0))="Yes",CHAR(149)&amp;" "&amp;Database!$AO$5,"")</f>
        <v/>
      </c>
      <c r="C22" s="1"/>
      <c r="D22" s="1" t="str">
        <f>IF(INDEX(Database!$M$7:$M$71,MATCH($B$3,Database!$B$7:$B$71,0))="Yes",CHAR(149)&amp;" "&amp;Database!$M$5,"")</f>
        <v>• Churchyard</v>
      </c>
      <c r="E22" s="1" t="str">
        <f>IF(INDEX(Database!$X$7:$X$71,MATCH($B$3,Database!$B$7:$B$71,0))="Yes",CHAR(149)&amp;" "&amp;Database!$X$5,"")</f>
        <v/>
      </c>
      <c r="F22" s="1" t="str">
        <f>IF(INDEX(Database!$AU$7:$AU$71,MATCH($B$3,Database!$B$7:$B$71,0))=1,CHAR(149)&amp;" "&amp;Database!$AU$5,"")</f>
        <v>• Enhancing biodiversity</v>
      </c>
    </row>
    <row r="23" spans="2:6" hidden="1">
      <c r="B23" s="1" t="str">
        <f>IF(INDEX(Database!$AP$7:$AP$71,MATCH($B$3,Database!$B$7:$B$71,0))="Yes",CHAR(149)&amp;" "&amp;Database!$AP$5,"")</f>
        <v/>
      </c>
      <c r="C23" s="1"/>
      <c r="D23" s="1" t="str">
        <f>IF(INDEX(Database!$N$7:$N$71,MATCH($B$3,Database!$B$7:$B$71,0))="Yes",CHAR(149)&amp;" "&amp;Database!$N$5,"")</f>
        <v>• TfL Street</v>
      </c>
      <c r="E23" s="1" t="str">
        <f>IF(INDEX(Database!$Y$7:$Y$71,MATCH($B$3,Database!$B$7:$B$71,0))="Yes",CHAR(149)&amp;" "&amp;Database!$Y$5,"")</f>
        <v/>
      </c>
      <c r="F23" s="1" t="str">
        <f>IF(INDEX(Database!$AV$7:$AV$71,MATCH($B$3,Database!$B$7:$B$71,0))=1,CHAR(149)&amp;" "&amp;Database!$AV$5,"")</f>
        <v>• Urban heat island</v>
      </c>
    </row>
    <row r="24" spans="2:6" hidden="1">
      <c r="B24" s="1"/>
      <c r="C24" s="1"/>
      <c r="D24" s="1" t="str">
        <f>IF(INDEX(Database!$O$7:$O$71,MATCH($B$3,Database!$B$7:$B$71,0))="Yes",CHAR(149)&amp;" "&amp;Database!$O$5,"")</f>
        <v>• CoL Street</v>
      </c>
      <c r="E24" s="1" t="str">
        <f>IF(INDEX(Database!$Z$7:$Z$71,MATCH($B$3,Database!$B$7:$B$71,0))="Yes",CHAR(149)&amp;" "&amp;Database!$Z$5,"")</f>
        <v>• Soft Landscaping</v>
      </c>
      <c r="F24" s="1" t="str">
        <f>IF(INDEX(Database!$AW$7:$AW$71,MATCH($B$3,Database!$B$7:$B$71,0))=1,CHAR(149)&amp;" "&amp;Database!$AW$5,"")</f>
        <v/>
      </c>
    </row>
    <row r="25" spans="2:6" hidden="1">
      <c r="B25" s="1"/>
      <c r="C25" s="1"/>
      <c r="D25" s="1" t="str">
        <f>IF(INDEX(Database!$P$7:$P$71,MATCH($B$3,Database!$B$7:$B$71,0))="Yes",CHAR(149)&amp;" "&amp;Database!$P$5,"")</f>
        <v/>
      </c>
      <c r="E25" s="1" t="str">
        <f>IF(INDEX(Database!$AA$7:$AA$71,MATCH($B$3,Database!$B$7:$B$71,0))="Yes",CHAR(149)&amp;" "&amp;Database!$AA$5,"")</f>
        <v/>
      </c>
      <c r="F25" s="1" t="str">
        <f>IF(INDEX(Database!$AX$7:$AX$71,MATCH($B$3,Database!$B$7:$B$71,0))=1,CHAR(149)&amp;" "&amp;Database!$AX$5,"")</f>
        <v/>
      </c>
    </row>
    <row r="26" spans="2:6" hidden="1">
      <c r="B26" s="1"/>
      <c r="C26" s="1"/>
      <c r="D26" s="1" t="str">
        <f>IF(INDEX(Database!$Q$7:$Q$71,MATCH($B$3,Database!$B$7:$B$71,0))="Yes",CHAR(149)&amp;" "&amp;Database!$Q$5,"")</f>
        <v/>
      </c>
      <c r="E26" s="1" t="str">
        <f>IF(INDEX(Database!$AB$7:$AB$71,MATCH($B$3,Database!$B$7:$B$71,0))="Yes",CHAR(149)&amp;" "&amp;Database!$AB$5,"")</f>
        <v/>
      </c>
      <c r="F26" s="1" t="str">
        <f>IF(INDEX(Database!$AY$7:$AY$71,MATCH($B$3,Database!$B$7:$B$71,0))=1,CHAR(149)&amp;" "&amp;Database!$AY$5,"")</f>
        <v/>
      </c>
    </row>
    <row r="27" spans="2:6" hidden="1">
      <c r="B27" s="1"/>
      <c r="C27" s="1"/>
      <c r="D27" s="1" t="str">
        <f>IF(INDEX(Database!$R$7:$R$71,MATCH($B$3,Database!$B$7:$B$71,0))="Yes",CHAR(149)&amp;" "&amp;Database!$R$5,"")</f>
        <v>• Open Spaces</v>
      </c>
      <c r="E27" s="1" t="str">
        <f>IF(INDEX(Database!$AC$7:$AC$71,MATCH($B$3,Database!$B$7:$B$71,0))="Yes",CHAR(149)&amp;" "&amp;Database!$AC$5,"")</f>
        <v/>
      </c>
      <c r="F27" s="1" t="str">
        <f>IF(INDEX(Database!$AZ$7:$AZ$71,MATCH($B$3,Database!$B$7:$B$71,0))=1,CHAR(149)&amp;" "&amp;Database!$AZ$5,"")</f>
        <v/>
      </c>
    </row>
    <row r="28" spans="2:6" hidden="1">
      <c r="B28" s="1"/>
      <c r="C28" s="1"/>
      <c r="D28" s="1"/>
      <c r="E28" s="1" t="str">
        <f>IF(INDEX(Database!$AD$7:$AD$71,MATCH($B$3,Database!$B$7:$B$71,0))="Yes",CHAR(149)&amp;" "&amp;Database!$AD$5,"")</f>
        <v/>
      </c>
      <c r="F28" s="1" t="str">
        <f>IF(INDEX(Database!$BA$7:$BA$71,MATCH($B$3,Database!$B$7:$B$71,0))=1,CHAR(149)&amp;" "&amp;Database!$BA$5,"")</f>
        <v/>
      </c>
    </row>
    <row r="29" spans="2:6" hidden="1">
      <c r="B29" s="1"/>
      <c r="C29" s="1"/>
      <c r="D29" s="1"/>
      <c r="E29" s="1" t="str">
        <f>IF(INDEX(Database!$AE$7:$AE$71,MATCH($B$3,Database!$B$7:$B$71,0))="Yes",CHAR(149)&amp;" "&amp;Database!$AE$5,"")</f>
        <v>• Habitat</v>
      </c>
      <c r="F29" s="1" t="str">
        <f>IF(INDEX(Database!$BB$7:$BB$71,MATCH($B$3,Database!$B$7:$B$71,0))=1,CHAR(149)&amp;" "&amp;Database!$BB$5,"")</f>
        <v/>
      </c>
    </row>
    <row r="30" spans="2:6" hidden="1">
      <c r="B30" s="1"/>
      <c r="C30" s="1"/>
      <c r="D30" s="1"/>
      <c r="E30" s="1" t="str">
        <f>IF(INDEX(Database!$AF$7:$AF$71,MATCH($B$3,Database!$B$7:$B$71,0))="Yes",CHAR(149)&amp;" "&amp;Database!$AF$5,"")</f>
        <v/>
      </c>
      <c r="F30" s="1" t="str">
        <f>IF(INDEX(Database!$BC$7:$BC$71,MATCH($B$3,Database!$B$7:$B$71,0))=1,CHAR(149)&amp;" "&amp;Database!$BC$5,"")</f>
        <v/>
      </c>
    </row>
    <row r="31" spans="2:6" hidden="1">
      <c r="B31" s="1"/>
      <c r="C31" s="1"/>
      <c r="D31" s="1"/>
      <c r="E31" s="1" t="str">
        <f>IF(INDEX(Database!$AG$7:$AG$71,MATCH($B$3,Database!$B$7:$B$71,0))="Yes",CHAR(149)&amp;" "&amp;Database!$AG$5,"")</f>
        <v/>
      </c>
      <c r="F31" s="1" t="str">
        <f>IF(INDEX(Database!$BD$7:$BD$71,MATCH($B$3,Database!$B$7:$B$71,0))=1,CHAR(149)&amp;" "&amp;Database!$BD$5,"")</f>
        <v/>
      </c>
    </row>
    <row r="32" spans="2:6" hidden="1">
      <c r="B32" s="1"/>
      <c r="C32" s="1"/>
      <c r="D32" s="1"/>
      <c r="E32" s="1"/>
      <c r="F32" s="1" t="str">
        <f>IF(INDEX(Database!$BE$7:$BE$71,MATCH($B$3,Database!$B$7:$B$71,0))=1,CHAR(149)&amp;" "&amp;Database!$BE$5,"")</f>
        <v/>
      </c>
    </row>
    <row r="33" spans="2:6" hidden="1">
      <c r="B33" s="1"/>
      <c r="C33" s="1"/>
      <c r="D33" s="1"/>
      <c r="E33" s="1"/>
      <c r="F33" s="1" t="str">
        <f>IF(INDEX(Database!$BF$7:$BF$71,MATCH($B$3,Database!$B$7:$B$71,0))=1,CHAR(149)&amp;" "&amp;Database!$BF$5,"")</f>
        <v/>
      </c>
    </row>
  </sheetData>
  <mergeCells count="6">
    <mergeCell ref="B9:B10"/>
    <mergeCell ref="C9:C10"/>
    <mergeCell ref="A1:C1"/>
    <mergeCell ref="C3:E3"/>
    <mergeCell ref="B5:B8"/>
    <mergeCell ref="C5:C8"/>
  </mergeCells>
  <hyperlinks>
    <hyperlink ref="A1" location="'Criteria Selection'!A1" display="&lt; BACK TO CRITERIA SELECTION" xr:uid="{D7B27E5B-3A50-4CF3-B95B-2161E3FFBED0}"/>
  </hyperlinks>
  <pageMargins left="0.7" right="0.7" top="0.75" bottom="0.75" header="0.3" footer="0.3"/>
  <pageSetup paperSize="9" orientation="portrait" r:id="rId1"/>
  <drawing r:id="rId2"/>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398CF0-06B6-4346-A790-E09553E65FF5}">
  <sheetPr codeName="Sheet63"/>
  <dimension ref="A1:G33"/>
  <sheetViews>
    <sheetView topLeftCell="D1" zoomScale="80" zoomScaleNormal="80" workbookViewId="0">
      <selection activeCell="G7" sqref="G7"/>
    </sheetView>
  </sheetViews>
  <sheetFormatPr defaultRowHeight="16.5"/>
  <cols>
    <col min="1" max="1" width="2.5" customWidth="1"/>
    <col min="2" max="2" width="12.625" customWidth="1"/>
    <col min="3" max="3" width="124.375" customWidth="1"/>
    <col min="4" max="4" width="13.375" customWidth="1"/>
    <col min="5" max="5" width="41.5" customWidth="1"/>
    <col min="6" max="6" width="11.5" customWidth="1"/>
    <col min="7" max="7" width="48.875" customWidth="1"/>
  </cols>
  <sheetData>
    <row r="1" spans="1:7" s="59" customFormat="1" ht="23.25" customHeight="1">
      <c r="A1" s="160" t="s">
        <v>338</v>
      </c>
      <c r="B1" s="160"/>
      <c r="C1" s="160"/>
    </row>
    <row r="2" spans="1:7" ht="8.25" customHeight="1"/>
    <row r="3" spans="1:7" ht="24.75" customHeight="1">
      <c r="B3" s="87" t="s">
        <v>284</v>
      </c>
      <c r="C3" s="161" t="str">
        <f>VLOOKUP(B3,Database!B7:C71,2,FALSE)</f>
        <v>Biodiversity stepping stones</v>
      </c>
      <c r="D3" s="161"/>
      <c r="E3" s="161"/>
      <c r="F3" s="88"/>
      <c r="G3" s="88"/>
    </row>
    <row r="4" spans="1:7" ht="113.25" customHeight="1">
      <c r="B4" s="66" t="s">
        <v>339</v>
      </c>
      <c r="C4" s="65" t="s">
        <v>674</v>
      </c>
      <c r="D4" s="112" t="s">
        <v>378</v>
      </c>
      <c r="E4" s="119" t="s">
        <v>675</v>
      </c>
      <c r="F4" s="95"/>
      <c r="G4" s="96"/>
    </row>
    <row r="5" spans="1:7" ht="80.25" customHeight="1">
      <c r="B5" s="162" t="s">
        <v>343</v>
      </c>
      <c r="C5" s="163" t="s">
        <v>676</v>
      </c>
      <c r="D5" s="108"/>
      <c r="E5" s="118"/>
      <c r="F5" s="97"/>
      <c r="G5" s="98"/>
    </row>
    <row r="6" spans="1:7" ht="79.5" customHeight="1">
      <c r="B6" s="162"/>
      <c r="C6" s="164"/>
      <c r="D6" s="66" t="s">
        <v>345</v>
      </c>
      <c r="E6" s="67" t="str">
        <f>B18&amp;" "&amp;B19&amp;CHAR(10)&amp;B20&amp;" "&amp;B21&amp;CHAR(10)&amp;B22&amp;" "&amp;B23</f>
        <v xml:space="preserve"> 
 • Biodiversity
 </v>
      </c>
      <c r="F6" s="112" t="s">
        <v>381</v>
      </c>
      <c r="G6" s="113" t="str">
        <f>F18&amp;" "&amp;F19&amp;" "&amp;F20&amp;CHAR(10)&amp;F21&amp;" "&amp;F22&amp;" "&amp;F23&amp;CHAR(10)&amp;F24&amp;" "&amp;F25&amp;" "&amp;F26&amp;CHAR(10)&amp;F27&amp;" "&amp;F28&amp;" "&amp;F29&amp;CHAR(10)&amp;F30&amp;" "&amp;F31&amp;" "&amp;F32&amp;" "&amp;F33</f>
        <v xml:space="preserve">  
 • Enhancing biodiversity • Urban heat island
• Streetscape improvement • Health and wellbeing  • Amenity space</v>
      </c>
    </row>
    <row r="7" spans="1:7" ht="48.75" customHeight="1">
      <c r="B7" s="162"/>
      <c r="C7" s="164"/>
      <c r="D7" s="66" t="s">
        <v>347</v>
      </c>
      <c r="E7" s="67" t="str">
        <f>C18&amp;CHAR(10)&amp;C19&amp;CHAR(10)&amp;C20</f>
        <v xml:space="preserve">
• City Public Realm
• Open Spaces</v>
      </c>
      <c r="F7" s="108"/>
      <c r="G7" s="136"/>
    </row>
    <row r="8" spans="1:7" ht="73.5" customHeight="1">
      <c r="B8" s="162"/>
      <c r="C8" s="164"/>
      <c r="D8" s="66" t="s">
        <v>348</v>
      </c>
      <c r="E8" s="67" t="str">
        <f>D18&amp;"  "&amp;D19&amp;CHAR(10)&amp;D20&amp;" "&amp;D21&amp;CHAR(10)&amp;D22&amp;"  "&amp;D23&amp;CHAR(10)&amp;D24&amp;"  "&amp;D25&amp;CHAR(10)&amp;D26&amp;"  "&amp;D27</f>
        <v xml:space="preserve">  
 • City Gardens
• Churchyard  • TfL Street
• CoL Street  • Civic Space
• Publicly Accessible Private Land  • Open Spaces</v>
      </c>
      <c r="F8" s="66" t="s">
        <v>349</v>
      </c>
      <c r="G8" s="65" t="str">
        <f>E18&amp;" "&amp;E19&amp;" "&amp;E20&amp;CHAR(10)&amp;E21&amp;" "&amp;E22&amp;" "&amp;E23&amp;CHAR(10)&amp;E24&amp;" "&amp;E25&amp;" "&amp;E26&amp;CHAR(10)&amp;E27&amp;" "&amp;E28&amp;" "&amp;E29&amp;CHAR(10)&amp;E30&amp;" "&amp;E31</f>
        <v xml:space="preserve">  
• Soft Landscaping  
  • Habitat
 </v>
      </c>
    </row>
    <row r="9" spans="1:7" ht="84.75" customHeight="1">
      <c r="B9" s="162" t="s">
        <v>350</v>
      </c>
      <c r="C9" s="165" t="s">
        <v>677</v>
      </c>
      <c r="D9" s="66" t="s">
        <v>352</v>
      </c>
      <c r="E9" s="144" t="s">
        <v>678</v>
      </c>
      <c r="F9" s="151"/>
      <c r="G9" s="137"/>
    </row>
    <row r="10" spans="1:7" ht="78" customHeight="1">
      <c r="B10" s="162"/>
      <c r="C10" s="166"/>
      <c r="D10" s="66" t="s">
        <v>354</v>
      </c>
      <c r="E10" s="143" t="s">
        <v>679</v>
      </c>
      <c r="F10" s="148"/>
      <c r="G10" s="140"/>
    </row>
    <row r="11" spans="1:7" ht="15" customHeight="1"/>
    <row r="17" spans="2:6" hidden="1">
      <c r="B17" s="62" t="s">
        <v>44</v>
      </c>
      <c r="C17" s="62" t="s">
        <v>39</v>
      </c>
      <c r="D17" s="62" t="s">
        <v>40</v>
      </c>
      <c r="E17" s="62" t="s">
        <v>41</v>
      </c>
      <c r="F17" s="62" t="s">
        <v>45</v>
      </c>
    </row>
    <row r="18" spans="2:6" hidden="1">
      <c r="B18" s="1" t="str">
        <f>IF(INDEX(Database!$AK$7:$AK$71,MATCH($B$3,Database!$B$7:$B$71,0))="Yes",CHAR(149)&amp;" "&amp;Database!$AK$5,"")</f>
        <v/>
      </c>
      <c r="C18" s="1" t="str">
        <f>IF(INDEX(Database!$E$7:$E$71,MATCH($B$3,Database!$B$7:$B$71,0))="Yes",CHAR(149)&amp;" "&amp;Database!$E$5,"")</f>
        <v/>
      </c>
      <c r="D18" s="1" t="str">
        <f>IF(INDEX(Database!$I$7:$I$71,MATCH($B$3,Database!$B$7:$B$71,0))="Yes",CHAR(149)&amp;" "&amp;Database!$I$5,"")</f>
        <v/>
      </c>
      <c r="E18" s="1" t="str">
        <f>IF(INDEX(Database!$T$7:$T$71,MATCH($B$3,Database!$B$7:$B$71,0))="Yes",CHAR(149)&amp;" "&amp;Database!$T$5,"")</f>
        <v/>
      </c>
      <c r="F18" s="1" t="str">
        <f>IF(INDEX(Database!$AQ$7:$AQ$71,MATCH($B$3,Database!$B$7:$B$71,0))=1,CHAR(149)&amp;" "&amp;Database!$AQ$5,"")</f>
        <v/>
      </c>
    </row>
    <row r="19" spans="2:6" hidden="1">
      <c r="B19" s="1" t="str">
        <f>IF(INDEX(Database!$AL$7:$AL$71,MATCH($B$3,Database!$B$7:$B$71,0))="Yes",CHAR(149)&amp;" "&amp;Database!$AL$5,"")</f>
        <v/>
      </c>
      <c r="C19" s="1" t="str">
        <f>IF(INDEX(Database!$F$7:$F$71,MATCH($B$3,Database!$B$7:$B$71,0))="Yes",CHAR(149)&amp;" "&amp;Database!$F$5,"")</f>
        <v>• City Public Realm</v>
      </c>
      <c r="D19" s="1" t="str">
        <f>IF(INDEX(Database!$J$7:$J$71,MATCH($B$3,Database!$B$7:$B$71,0))="Yes",CHAR(149)&amp;" "&amp;Database!$J$5,"")</f>
        <v/>
      </c>
      <c r="E19" s="1" t="str">
        <f>IF(INDEX(Database!$U$7:$U$71,MATCH($B$3,Database!$B$7:$B$71,0))="Yes",CHAR(149)&amp;" "&amp;Database!$U$5,"")</f>
        <v/>
      </c>
      <c r="F19" s="1" t="str">
        <f>IF(INDEX(Database!$AR$7:$AR$71,MATCH($B$3,Database!$B$7:$B$71,0))=1,CHAR(149)&amp;" "&amp;Database!$AR$5,"")</f>
        <v/>
      </c>
    </row>
    <row r="20" spans="2:6" hidden="1">
      <c r="B20" s="1" t="str">
        <f>IF(INDEX(Database!$AM$7:$AM$71,MATCH($B$3,Database!$B$7:$B$71,0))="Yes",CHAR(149)&amp;" "&amp;Database!$AM$5,"")</f>
        <v/>
      </c>
      <c r="C20" s="1" t="str">
        <f>IF(INDEX(Database!$G$7:$G$71,MATCH($B$3,Database!$B$7:$B$71,0))="Yes",CHAR(149)&amp;" "&amp;Database!$G$5,"")</f>
        <v>• Open Spaces</v>
      </c>
      <c r="D20" s="1" t="str">
        <f>IF(INDEX(Database!$K$7:$K$71,MATCH($B$3,Database!$B$7:$B$71,0))="Yes",CHAR(149)&amp;" "&amp;Database!$K$5,"")</f>
        <v/>
      </c>
      <c r="E20" s="1" t="str">
        <f>IF(INDEX(Database!$V$7:$V$71,MATCH($B$3,Database!$B$7:$B$71,0))="Yes",CHAR(149)&amp;" "&amp;Database!$V$5,"")</f>
        <v/>
      </c>
      <c r="F20" s="1" t="str">
        <f>IF(INDEX(Database!$AS$7:$AS$71,MATCH($B$3,Database!$B$7:$B$71,0))=1,CHAR(149)&amp;" "&amp;Database!$AS$5,"")</f>
        <v/>
      </c>
    </row>
    <row r="21" spans="2:6" hidden="1">
      <c r="B21" s="1" t="str">
        <f>IF(INDEX(Database!$AN$7:$AN$71,MATCH($B$3,Database!$B$7:$B$71,0))="Yes",CHAR(149)&amp;" "&amp;Database!$AN$5,"")</f>
        <v>• Biodiversity</v>
      </c>
      <c r="C21" s="1"/>
      <c r="D21" s="1" t="str">
        <f>IF(INDEX(Database!$L$7:$L$71,MATCH($B$3,Database!$B$7:$B$71,0))="Yes",CHAR(149)&amp;" "&amp;Database!$L$5,"")</f>
        <v>• City Gardens</v>
      </c>
      <c r="E21" s="1" t="str">
        <f>IF(INDEX(Database!$W$7:$W$71,MATCH($B$3,Database!$B$7:$B$71,0))="Yes",CHAR(149)&amp;" "&amp;Database!$W$5,"")</f>
        <v/>
      </c>
      <c r="F21" s="1" t="str">
        <f>IF(INDEX(Database!$AT$7:$AT$71,MATCH($B$3,Database!$B$7:$B$71,0))=1,CHAR(149)&amp;" "&amp;Database!$AT$5,"")</f>
        <v/>
      </c>
    </row>
    <row r="22" spans="2:6" hidden="1">
      <c r="B22" s="1" t="str">
        <f>IF(INDEX(Database!$AO$7:$AO$71,MATCH($B$3,Database!$B$7:$B$71,0))="Yes",CHAR(149)&amp;" "&amp;Database!$AO$5,"")</f>
        <v/>
      </c>
      <c r="C22" s="1"/>
      <c r="D22" s="1" t="str">
        <f>IF(INDEX(Database!$M$7:$M$71,MATCH($B$3,Database!$B$7:$B$71,0))="Yes",CHAR(149)&amp;" "&amp;Database!$M$5,"")</f>
        <v>• Churchyard</v>
      </c>
      <c r="E22" s="1" t="str">
        <f>IF(INDEX(Database!$X$7:$X$71,MATCH($B$3,Database!$B$7:$B$71,0))="Yes",CHAR(149)&amp;" "&amp;Database!$X$5,"")</f>
        <v/>
      </c>
      <c r="F22" s="1" t="str">
        <f>IF(INDEX(Database!$AU$7:$AU$71,MATCH($B$3,Database!$B$7:$B$71,0))=1,CHAR(149)&amp;" "&amp;Database!$AU$5,"")</f>
        <v>• Enhancing biodiversity</v>
      </c>
    </row>
    <row r="23" spans="2:6" hidden="1">
      <c r="B23" s="1" t="str">
        <f>IF(INDEX(Database!$AP$7:$AP$71,MATCH($B$3,Database!$B$7:$B$71,0))="Yes",CHAR(149)&amp;" "&amp;Database!$AP$5,"")</f>
        <v/>
      </c>
      <c r="C23" s="1"/>
      <c r="D23" s="1" t="str">
        <f>IF(INDEX(Database!$N$7:$N$71,MATCH($B$3,Database!$B$7:$B$71,0))="Yes",CHAR(149)&amp;" "&amp;Database!$N$5,"")</f>
        <v>• TfL Street</v>
      </c>
      <c r="E23" s="1" t="str">
        <f>IF(INDEX(Database!$Y$7:$Y$71,MATCH($B$3,Database!$B$7:$B$71,0))="Yes",CHAR(149)&amp;" "&amp;Database!$Y$5,"")</f>
        <v/>
      </c>
      <c r="F23" s="1" t="str">
        <f>IF(INDEX(Database!$AV$7:$AV$71,MATCH($B$3,Database!$B$7:$B$71,0))=1,CHAR(149)&amp;" "&amp;Database!$AV$5,"")</f>
        <v>• Urban heat island</v>
      </c>
    </row>
    <row r="24" spans="2:6" hidden="1">
      <c r="B24" s="1"/>
      <c r="C24" s="1"/>
      <c r="D24" s="1" t="str">
        <f>IF(INDEX(Database!$O$7:$O$71,MATCH($B$3,Database!$B$7:$B$71,0))="Yes",CHAR(149)&amp;" "&amp;Database!$O$5,"")</f>
        <v>• CoL Street</v>
      </c>
      <c r="E24" s="1" t="str">
        <f>IF(INDEX(Database!$Z$7:$Z$71,MATCH($B$3,Database!$B$7:$B$71,0))="Yes",CHAR(149)&amp;" "&amp;Database!$Z$5,"")</f>
        <v>• Soft Landscaping</v>
      </c>
      <c r="F24" s="1" t="str">
        <f>IF(INDEX(Database!$AW$7:$AW$71,MATCH($B$3,Database!$B$7:$B$71,0))=1,CHAR(149)&amp;" "&amp;Database!$AW$5,"")</f>
        <v/>
      </c>
    </row>
    <row r="25" spans="2:6" hidden="1">
      <c r="B25" s="1"/>
      <c r="C25" s="1"/>
      <c r="D25" s="1" t="str">
        <f>IF(INDEX(Database!$P$7:$P$71,MATCH($B$3,Database!$B$7:$B$71,0))="Yes",CHAR(149)&amp;" "&amp;Database!$P$5,"")</f>
        <v>• Civic Space</v>
      </c>
      <c r="E25" s="1" t="str">
        <f>IF(INDEX(Database!$AA$7:$AA$71,MATCH($B$3,Database!$B$7:$B$71,0))="Yes",CHAR(149)&amp;" "&amp;Database!$AA$5,"")</f>
        <v/>
      </c>
      <c r="F25" s="1" t="str">
        <f>IF(INDEX(Database!$AX$7:$AX$71,MATCH($B$3,Database!$B$7:$B$71,0))=1,CHAR(149)&amp;" "&amp;Database!$AX$5,"")</f>
        <v/>
      </c>
    </row>
    <row r="26" spans="2:6" hidden="1">
      <c r="B26" s="1"/>
      <c r="C26" s="1"/>
      <c r="D26" s="1" t="str">
        <f>IF(INDEX(Database!$Q$7:$Q$71,MATCH($B$3,Database!$B$7:$B$71,0))="Yes",CHAR(149)&amp;" "&amp;Database!$Q$5,"")</f>
        <v>• Publicly Accessible Private Land</v>
      </c>
      <c r="E26" s="1" t="str">
        <f>IF(INDEX(Database!$AB$7:$AB$71,MATCH($B$3,Database!$B$7:$B$71,0))="Yes",CHAR(149)&amp;" "&amp;Database!$AB$5,"")</f>
        <v/>
      </c>
      <c r="F26" s="1" t="str">
        <f>IF(INDEX(Database!$AY$7:$AY$71,MATCH($B$3,Database!$B$7:$B$71,0))=1,CHAR(149)&amp;" "&amp;Database!$AY$5,"")</f>
        <v/>
      </c>
    </row>
    <row r="27" spans="2:6" hidden="1">
      <c r="B27" s="1"/>
      <c r="C27" s="1"/>
      <c r="D27" s="1" t="str">
        <f>IF(INDEX(Database!$R$7:$R$71,MATCH($B$3,Database!$B$7:$B$71,0))="Yes",CHAR(149)&amp;" "&amp;Database!$R$5,"")</f>
        <v>• Open Spaces</v>
      </c>
      <c r="E27" s="1" t="str">
        <f>IF(INDEX(Database!$AC$7:$AC$71,MATCH($B$3,Database!$B$7:$B$71,0))="Yes",CHAR(149)&amp;" "&amp;Database!$AC$5,"")</f>
        <v/>
      </c>
      <c r="F27" s="1" t="str">
        <f>IF(INDEX(Database!$AZ$7:$AZ$71,MATCH($B$3,Database!$B$7:$B$71,0))=1,CHAR(149)&amp;" "&amp;Database!$AZ$5,"")</f>
        <v/>
      </c>
    </row>
    <row r="28" spans="2:6" hidden="1">
      <c r="B28" s="1"/>
      <c r="C28" s="1"/>
      <c r="D28" s="1"/>
      <c r="E28" s="1" t="str">
        <f>IF(INDEX(Database!$AD$7:$AD$71,MATCH($B$3,Database!$B$7:$B$71,0))="Yes",CHAR(149)&amp;" "&amp;Database!$AD$5,"")</f>
        <v/>
      </c>
      <c r="F28" s="1" t="str">
        <f>IF(INDEX(Database!$BA$7:$BA$71,MATCH($B$3,Database!$B$7:$B$71,0))=1,CHAR(149)&amp;" "&amp;Database!$BA$5,"")</f>
        <v/>
      </c>
    </row>
    <row r="29" spans="2:6" hidden="1">
      <c r="B29" s="1"/>
      <c r="C29" s="1"/>
      <c r="D29" s="1"/>
      <c r="E29" s="1" t="str">
        <f>IF(INDEX(Database!$AE$7:$AE$71,MATCH($B$3,Database!$B$7:$B$71,0))="Yes",CHAR(149)&amp;" "&amp;Database!$AE$5,"")</f>
        <v>• Habitat</v>
      </c>
      <c r="F29" s="1" t="str">
        <f>IF(INDEX(Database!$BB$7:$BB$71,MATCH($B$3,Database!$B$7:$B$71,0))=1,CHAR(149)&amp;" "&amp;Database!$BB$5,"")</f>
        <v/>
      </c>
    </row>
    <row r="30" spans="2:6" hidden="1">
      <c r="B30" s="1"/>
      <c r="C30" s="1"/>
      <c r="D30" s="1"/>
      <c r="E30" s="1" t="str">
        <f>IF(INDEX(Database!$AF$7:$AF$71,MATCH($B$3,Database!$B$7:$B$71,0))="Yes",CHAR(149)&amp;" "&amp;Database!$AF$5,"")</f>
        <v/>
      </c>
      <c r="F30" s="1" t="str">
        <f>IF(INDEX(Database!$BC$7:$BC$71,MATCH($B$3,Database!$B$7:$B$71,0))=1,CHAR(149)&amp;" "&amp;Database!$BC$5,"")</f>
        <v>• Streetscape improvement</v>
      </c>
    </row>
    <row r="31" spans="2:6" hidden="1">
      <c r="B31" s="1"/>
      <c r="C31" s="1"/>
      <c r="D31" s="1"/>
      <c r="E31" s="1" t="str">
        <f>IF(INDEX(Database!$AG$7:$AG$71,MATCH($B$3,Database!$B$7:$B$71,0))="Yes",CHAR(149)&amp;" "&amp;Database!$AG$5,"")</f>
        <v/>
      </c>
      <c r="F31" s="1" t="str">
        <f>IF(INDEX(Database!$BD$7:$BD$71,MATCH($B$3,Database!$B$7:$B$71,0))=1,CHAR(149)&amp;" "&amp;Database!$BD$5,"")</f>
        <v>• Health and wellbeing</v>
      </c>
    </row>
    <row r="32" spans="2:6" hidden="1">
      <c r="B32" s="1"/>
      <c r="C32" s="1"/>
      <c r="D32" s="1"/>
      <c r="E32" s="1"/>
      <c r="F32" s="1" t="str">
        <f>IF(INDEX(Database!$BE$7:$BE$71,MATCH($B$3,Database!$B$7:$B$71,0))=1,CHAR(149)&amp;" "&amp;Database!$BE$5,"")</f>
        <v/>
      </c>
    </row>
    <row r="33" spans="2:6" hidden="1">
      <c r="B33" s="1"/>
      <c r="C33" s="1"/>
      <c r="D33" s="1"/>
      <c r="E33" s="1"/>
      <c r="F33" s="1" t="str">
        <f>IF(INDEX(Database!$BF$7:$BF$71,MATCH($B$3,Database!$B$7:$B$71,0))=1,CHAR(149)&amp;" "&amp;Database!$BF$5,"")</f>
        <v>• Amenity space</v>
      </c>
    </row>
  </sheetData>
  <mergeCells count="6">
    <mergeCell ref="B9:B10"/>
    <mergeCell ref="C9:C10"/>
    <mergeCell ref="A1:C1"/>
    <mergeCell ref="C3:E3"/>
    <mergeCell ref="B5:B8"/>
    <mergeCell ref="C5:C8"/>
  </mergeCells>
  <hyperlinks>
    <hyperlink ref="A1" location="'Criteria Selection'!A1" display="&lt; BACK TO CRITERIA SELECTION" xr:uid="{C37894FF-D74C-4A89-B924-2C191C26EEB1}"/>
  </hyperlink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E0F87A-2F2E-43A1-A451-79F9BC471B5B}">
  <sheetPr codeName="Sheet9">
    <pageSetUpPr fitToPage="1"/>
  </sheetPr>
  <dimension ref="A1:G33"/>
  <sheetViews>
    <sheetView topLeftCell="D4" zoomScale="80" zoomScaleNormal="80" workbookViewId="0">
      <selection activeCell="D4" sqref="D4"/>
    </sheetView>
  </sheetViews>
  <sheetFormatPr defaultRowHeight="16.5"/>
  <cols>
    <col min="1" max="1" width="2.5" customWidth="1"/>
    <col min="2" max="2" width="12.625" customWidth="1"/>
    <col min="3" max="3" width="124.375" customWidth="1"/>
    <col min="4" max="4" width="13.375" customWidth="1"/>
    <col min="5" max="5" width="41.5" customWidth="1"/>
    <col min="6" max="6" width="11.5" customWidth="1"/>
    <col min="7" max="7" width="48.875" customWidth="1"/>
  </cols>
  <sheetData>
    <row r="1" spans="1:7" s="59" customFormat="1" ht="23.25" customHeight="1">
      <c r="A1" s="160" t="s">
        <v>338</v>
      </c>
      <c r="B1" s="160"/>
      <c r="C1" s="160"/>
    </row>
    <row r="2" spans="1:7" ht="8.25" customHeight="1"/>
    <row r="3" spans="1:7" ht="24.75" customHeight="1">
      <c r="B3" s="87" t="s">
        <v>119</v>
      </c>
      <c r="C3" s="161" t="str">
        <f>VLOOKUP(B3,Database!B7:C71,2,FALSE)</f>
        <v>Tree planting – disease resistant</v>
      </c>
      <c r="D3" s="161"/>
      <c r="E3" s="161"/>
      <c r="F3" s="88"/>
      <c r="G3" s="88"/>
    </row>
    <row r="4" spans="1:7" ht="113.25" customHeight="1">
      <c r="B4" s="66" t="s">
        <v>339</v>
      </c>
      <c r="C4" s="65" t="s">
        <v>361</v>
      </c>
      <c r="D4" s="112" t="s">
        <v>341</v>
      </c>
      <c r="E4" s="99" t="s">
        <v>362</v>
      </c>
      <c r="F4" s="95"/>
      <c r="G4" s="96"/>
    </row>
    <row r="5" spans="1:7" ht="80.25" customHeight="1">
      <c r="B5" s="162" t="s">
        <v>343</v>
      </c>
      <c r="C5" s="163" t="s">
        <v>363</v>
      </c>
      <c r="D5" s="108"/>
      <c r="E5" s="100"/>
      <c r="F5" s="97"/>
      <c r="G5" s="98"/>
    </row>
    <row r="6" spans="1:7" ht="45" customHeight="1">
      <c r="B6" s="162"/>
      <c r="C6" s="164"/>
      <c r="D6" s="66" t="s">
        <v>345</v>
      </c>
      <c r="E6" s="67" t="str">
        <f>B18&amp;" "&amp;B19&amp;CHAR(10)&amp;B20&amp;" "&amp;B21&amp;CHAR(10)&amp;B22&amp;" "&amp;B23</f>
        <v xml:space="preserve"> • Overheating
 • Biodiversity
• Pests and Diseases </v>
      </c>
      <c r="F6" s="112" t="s">
        <v>346</v>
      </c>
      <c r="G6" s="113" t="str">
        <f>F18&amp;" "&amp;F19&amp;" "&amp;F20&amp;CHAR(10)&amp;F21&amp;" "&amp;F22&amp;" "&amp;F23&amp;CHAR(10)&amp;F24&amp;" "&amp;F25&amp;" "&amp;F26&amp;CHAR(10)&amp;F27&amp;" "&amp;F28&amp;" "&amp;F29&amp;CHAR(10)&amp;F30&amp;" "&amp;F31&amp;" "&amp;F32&amp;" "&amp;F33</f>
        <v xml:space="preserve">• Intercepting rainfall • Surface water management 
• Air quality improvement • Enhancing biodiversity • Urban heat island
• Carbon reduction  • Heating/cooling load reduction
  • Indoor thermal comfort
• Streetscape improvement • Health and wellbeing • Noise reduction </v>
      </c>
    </row>
    <row r="7" spans="1:7" ht="40.5" customHeight="1">
      <c r="B7" s="162"/>
      <c r="C7" s="164"/>
      <c r="D7" s="66" t="s">
        <v>347</v>
      </c>
      <c r="E7" s="67" t="str">
        <f>C18&amp;CHAR(10)&amp;C19&amp;CHAR(10)&amp;C20</f>
        <v xml:space="preserve">
• City Public Realm
• Open Spaces</v>
      </c>
      <c r="F7" s="108"/>
      <c r="G7" s="114"/>
    </row>
    <row r="8" spans="1:7" ht="60" customHeight="1">
      <c r="B8" s="162"/>
      <c r="C8" s="164"/>
      <c r="D8" s="66" t="s">
        <v>348</v>
      </c>
      <c r="E8" s="67" t="str">
        <f>D18&amp;"  "&amp;D19&amp;CHAR(10)&amp;D20&amp;" "&amp;D21&amp;CHAR(10)&amp;D22&amp;"  "&amp;D23&amp;CHAR(10)&amp;D24&amp;"  "&amp;D25&amp;CHAR(10)&amp;D26&amp;"  "&amp;D27</f>
        <v xml:space="preserve">  
 • City Gardens
• Churchyard  • TfL Street
• CoL Street  • Civic Space
• Publicly Accessible Private Land  • Open Spaces</v>
      </c>
      <c r="F8" s="66" t="s">
        <v>349</v>
      </c>
      <c r="G8" s="65" t="str">
        <f>E18&amp;" "&amp;E19&amp;" "&amp;E20&amp;CHAR(10)&amp;E21&amp;" "&amp;E22&amp;" "&amp;E23&amp;CHAR(10)&amp;E24&amp;" "&amp;E25&amp;" "&amp;E26&amp;CHAR(10)&amp;E27&amp;" "&amp;E28&amp;" "&amp;E29&amp;CHAR(10)&amp;E30&amp;" "&amp;E31</f>
        <v xml:space="preserve">  
• Soft Landscaping • Shading and Outdoor Thermal Comfort 
 • SuDS • Habitat
 </v>
      </c>
    </row>
    <row r="9" spans="1:7" ht="117.75" customHeight="1">
      <c r="B9" s="162" t="s">
        <v>350</v>
      </c>
      <c r="C9" s="163" t="s">
        <v>364</v>
      </c>
      <c r="D9" s="66" t="s">
        <v>352</v>
      </c>
      <c r="E9" s="93" t="s">
        <v>365</v>
      </c>
      <c r="F9" s="94"/>
      <c r="G9" s="94"/>
    </row>
    <row r="10" spans="1:7" ht="129" customHeight="1">
      <c r="B10" s="162"/>
      <c r="C10" s="164"/>
      <c r="D10" s="66" t="s">
        <v>354</v>
      </c>
      <c r="E10" s="93" t="s">
        <v>355</v>
      </c>
      <c r="F10" s="94"/>
      <c r="G10" s="94"/>
    </row>
    <row r="11" spans="1:7" ht="15" customHeight="1"/>
    <row r="17" spans="2:6" hidden="1">
      <c r="B17" s="62" t="s">
        <v>44</v>
      </c>
      <c r="C17" s="62" t="s">
        <v>39</v>
      </c>
      <c r="D17" s="62" t="s">
        <v>40</v>
      </c>
      <c r="E17" s="62" t="s">
        <v>41</v>
      </c>
      <c r="F17" s="62" t="s">
        <v>45</v>
      </c>
    </row>
    <row r="18" spans="2:6" hidden="1">
      <c r="B18" s="1" t="str">
        <f>IF(INDEX(Database!$AK$7:$AK$71,MATCH($B$3,Database!$B$7:$B$71,0))="Yes",CHAR(149)&amp;" "&amp;Database!$AK$5,"")</f>
        <v/>
      </c>
      <c r="C18" s="1" t="str">
        <f>IF(INDEX(Database!$E$7:$E$71,MATCH($B$3,Database!$B$7:$B$71,0))="Yes",CHAR(149)&amp;" "&amp;Database!$E$5,"")</f>
        <v/>
      </c>
      <c r="D18" s="1" t="str">
        <f>IF(INDEX(Database!$I$7:$I$71,MATCH($B$3,Database!$B$7:$B$71,0))="Yes",CHAR(149)&amp;" "&amp;Database!$I$5,"")</f>
        <v/>
      </c>
      <c r="E18" s="1" t="str">
        <f>IF(INDEX(Database!$T$7:$T$71,MATCH($B$3,Database!$B$7:$B$71,0))="Yes",CHAR(149)&amp;" "&amp;Database!$T$5,"")</f>
        <v/>
      </c>
      <c r="F18" s="1" t="str">
        <f>IF(INDEX(Database!$AQ$7:$AQ$71,MATCH($B$3,Database!$B$7:$B$71,0))=1,CHAR(149)&amp;" "&amp;Database!$AQ$5,"")</f>
        <v>• Intercepting rainfall</v>
      </c>
    </row>
    <row r="19" spans="2:6" hidden="1">
      <c r="B19" s="1" t="str">
        <f>IF(INDEX(Database!$AL$7:$AL$71,MATCH($B$3,Database!$B$7:$B$71,0))="Yes",CHAR(149)&amp;" "&amp;Database!$AL$5,"")</f>
        <v>• Overheating</v>
      </c>
      <c r="C19" s="1" t="str">
        <f>IF(INDEX(Database!$F$7:$F$71,MATCH($B$3,Database!$B$7:$B$71,0))="Yes",CHAR(149)&amp;" "&amp;Database!$F$5,"")</f>
        <v>• City Public Realm</v>
      </c>
      <c r="D19" s="1" t="str">
        <f>IF(INDEX(Database!$J$7:$J$71,MATCH($B$3,Database!$B$7:$B$71,0))="Yes",CHAR(149)&amp;" "&amp;Database!$J$5,"")</f>
        <v/>
      </c>
      <c r="E19" s="1" t="str">
        <f>IF(INDEX(Database!$U$7:$U$71,MATCH($B$3,Database!$B$7:$B$71,0))="Yes",CHAR(149)&amp;" "&amp;Database!$U$5,"")</f>
        <v/>
      </c>
      <c r="F19" s="1" t="str">
        <f>IF(INDEX(Database!$AR$7:$AR$71,MATCH($B$3,Database!$B$7:$B$71,0))=1,CHAR(149)&amp;" "&amp;Database!$AR$5,"")</f>
        <v>• Surface water management</v>
      </c>
    </row>
    <row r="20" spans="2:6" hidden="1">
      <c r="B20" s="1" t="str">
        <f>IF(INDEX(Database!$AM$7:$AM$71,MATCH($B$3,Database!$B$7:$B$71,0))="Yes",CHAR(149)&amp;" "&amp;Database!$AM$5,"")</f>
        <v/>
      </c>
      <c r="C20" s="1" t="str">
        <f>IF(INDEX(Database!$G$7:$G$71,MATCH($B$3,Database!$B$7:$B$71,0))="Yes",CHAR(149)&amp;" "&amp;Database!$G$5,"")</f>
        <v>• Open Spaces</v>
      </c>
      <c r="D20" s="1" t="str">
        <f>IF(INDEX(Database!$K$7:$K$71,MATCH($B$3,Database!$B$7:$B$71,0))="Yes",CHAR(149)&amp;" "&amp;Database!$K$5,"")</f>
        <v/>
      </c>
      <c r="E20" s="1" t="str">
        <f>IF(INDEX(Database!$V$7:$V$71,MATCH($B$3,Database!$B$7:$B$71,0))="Yes",CHAR(149)&amp;" "&amp;Database!$V$5,"")</f>
        <v/>
      </c>
      <c r="F20" s="1" t="str">
        <f>IF(INDEX(Database!$AS$7:$AS$71,MATCH($B$3,Database!$B$7:$B$71,0))=1,CHAR(149)&amp;" "&amp;Database!$AS$5,"")</f>
        <v/>
      </c>
    </row>
    <row r="21" spans="2:6" hidden="1">
      <c r="B21" s="1" t="str">
        <f>IF(INDEX(Database!$AN$7:$AN$71,MATCH($B$3,Database!$B$7:$B$71,0))="Yes",CHAR(149)&amp;" "&amp;Database!$AN$5,"")</f>
        <v>• Biodiversity</v>
      </c>
      <c r="C21" s="1"/>
      <c r="D21" s="1" t="str">
        <f>IF(INDEX(Database!$L$7:$L$71,MATCH($B$3,Database!$B$7:$B$71,0))="Yes",CHAR(149)&amp;" "&amp;Database!$L$5,"")</f>
        <v>• City Gardens</v>
      </c>
      <c r="E21" s="1" t="str">
        <f>IF(INDEX(Database!$W$7:$W$71,MATCH($B$3,Database!$B$7:$B$71,0))="Yes",CHAR(149)&amp;" "&amp;Database!$W$5,"")</f>
        <v/>
      </c>
      <c r="F21" s="1" t="str">
        <f>IF(INDEX(Database!$AT$7:$AT$71,MATCH($B$3,Database!$B$7:$B$71,0))=1,CHAR(149)&amp;" "&amp;Database!$AT$5,"")</f>
        <v>• Air quality improvement</v>
      </c>
    </row>
    <row r="22" spans="2:6" hidden="1">
      <c r="B22" s="1" t="str">
        <f>IF(INDEX(Database!$AO$7:$AO$71,MATCH($B$3,Database!$B$7:$B$71,0))="Yes",CHAR(149)&amp;" "&amp;Database!$AO$5,"")</f>
        <v>• Pests and Diseases</v>
      </c>
      <c r="C22" s="1"/>
      <c r="D22" s="1" t="str">
        <f>IF(INDEX(Database!$M$7:$M$71,MATCH($B$3,Database!$B$7:$B$71,0))="Yes",CHAR(149)&amp;" "&amp;Database!$M$5,"")</f>
        <v>• Churchyard</v>
      </c>
      <c r="E22" s="1" t="str">
        <f>IF(INDEX(Database!$X$7:$X$71,MATCH($B$3,Database!$B$7:$B$71,0))="Yes",CHAR(149)&amp;" "&amp;Database!$X$5,"")</f>
        <v/>
      </c>
      <c r="F22" s="1" t="str">
        <f>IF(INDEX(Database!$AU$7:$AU$71,MATCH($B$3,Database!$B$7:$B$71,0))=1,CHAR(149)&amp;" "&amp;Database!$AU$5,"")</f>
        <v>• Enhancing biodiversity</v>
      </c>
    </row>
    <row r="23" spans="2:6" hidden="1">
      <c r="B23" s="1" t="str">
        <f>IF(INDEX(Database!$AP$7:$AP$71,MATCH($B$3,Database!$B$7:$B$71,0))="Yes",CHAR(149)&amp;" "&amp;Database!$AP$5,"")</f>
        <v/>
      </c>
      <c r="C23" s="1"/>
      <c r="D23" s="1" t="str">
        <f>IF(INDEX(Database!$N$7:$N$71,MATCH($B$3,Database!$B$7:$B$71,0))="Yes",CHAR(149)&amp;" "&amp;Database!$N$5,"")</f>
        <v>• TfL Street</v>
      </c>
      <c r="E23" s="1" t="str">
        <f>IF(INDEX(Database!$Y$7:$Y$71,MATCH($B$3,Database!$B$7:$B$71,0))="Yes",CHAR(149)&amp;" "&amp;Database!$Y$5,"")</f>
        <v/>
      </c>
      <c r="F23" s="1" t="str">
        <f>IF(INDEX(Database!$AV$7:$AV$71,MATCH($B$3,Database!$B$7:$B$71,0))=1,CHAR(149)&amp;" "&amp;Database!$AV$5,"")</f>
        <v>• Urban heat island</v>
      </c>
    </row>
    <row r="24" spans="2:6" hidden="1">
      <c r="B24" s="1"/>
      <c r="C24" s="1"/>
      <c r="D24" s="1" t="str">
        <f>IF(INDEX(Database!$O$7:$O$71,MATCH($B$3,Database!$B$7:$B$71,0))="Yes",CHAR(149)&amp;" "&amp;Database!$O$5,"")</f>
        <v>• CoL Street</v>
      </c>
      <c r="E24" s="1" t="str">
        <f>IF(INDEX(Database!$Z$7:$Z$71,MATCH($B$3,Database!$B$7:$B$71,0))="Yes",CHAR(149)&amp;" "&amp;Database!$Z$5,"")</f>
        <v>• Soft Landscaping</v>
      </c>
      <c r="F24" s="1" t="str">
        <f>IF(INDEX(Database!$AW$7:$AW$71,MATCH($B$3,Database!$B$7:$B$71,0))=1,CHAR(149)&amp;" "&amp;Database!$AW$5,"")</f>
        <v>• Carbon reduction</v>
      </c>
    </row>
    <row r="25" spans="2:6" hidden="1">
      <c r="B25" s="1"/>
      <c r="C25" s="1"/>
      <c r="D25" s="1" t="str">
        <f>IF(INDEX(Database!$P$7:$P$71,MATCH($B$3,Database!$B$7:$B$71,0))="Yes",CHAR(149)&amp;" "&amp;Database!$P$5,"")</f>
        <v>• Civic Space</v>
      </c>
      <c r="E25" s="1" t="str">
        <f>IF(INDEX(Database!$AA$7:$AA$71,MATCH($B$3,Database!$B$7:$B$71,0))="Yes",CHAR(149)&amp;" "&amp;Database!$AA$5,"")</f>
        <v>• Shading and Outdoor Thermal Comfort</v>
      </c>
      <c r="F25" s="1" t="str">
        <f>IF(INDEX(Database!$AX$7:$AX$71,MATCH($B$3,Database!$B$7:$B$71,0))=1,CHAR(149)&amp;" "&amp;Database!$AX$5,"")</f>
        <v/>
      </c>
    </row>
    <row r="26" spans="2:6" hidden="1">
      <c r="B26" s="1"/>
      <c r="C26" s="1"/>
      <c r="D26" s="1" t="str">
        <f>IF(INDEX(Database!$Q$7:$Q$71,MATCH($B$3,Database!$B$7:$B$71,0))="Yes",CHAR(149)&amp;" "&amp;Database!$Q$5,"")</f>
        <v>• Publicly Accessible Private Land</v>
      </c>
      <c r="E26" s="1" t="str">
        <f>IF(INDEX(Database!$AB$7:$AB$71,MATCH($B$3,Database!$B$7:$B$71,0))="Yes",CHAR(149)&amp;" "&amp;Database!$AB$5,"")</f>
        <v/>
      </c>
      <c r="F26" s="1" t="str">
        <f>IF(INDEX(Database!$AY$7:$AY$71,MATCH($B$3,Database!$B$7:$B$71,0))=1,CHAR(149)&amp;" "&amp;Database!$AY$5,"")</f>
        <v>• Heating/cooling load reduction</v>
      </c>
    </row>
    <row r="27" spans="2:6" hidden="1">
      <c r="B27" s="1"/>
      <c r="C27" s="1"/>
      <c r="D27" s="1" t="str">
        <f>IF(INDEX(Database!$R$7:$R$71,MATCH($B$3,Database!$B$7:$B$71,0))="Yes",CHAR(149)&amp;" "&amp;Database!$R$5,"")</f>
        <v>• Open Spaces</v>
      </c>
      <c r="E27" s="1" t="str">
        <f>IF(INDEX(Database!$AC$7:$AC$71,MATCH($B$3,Database!$B$7:$B$71,0))="Yes",CHAR(149)&amp;" "&amp;Database!$AC$5,"")</f>
        <v/>
      </c>
      <c r="F27" s="1" t="str">
        <f>IF(INDEX(Database!$AZ$7:$AZ$71,MATCH($B$3,Database!$B$7:$B$71,0))=1,CHAR(149)&amp;" "&amp;Database!$AZ$5,"")</f>
        <v/>
      </c>
    </row>
    <row r="28" spans="2:6" hidden="1">
      <c r="B28" s="1"/>
      <c r="C28" s="1"/>
      <c r="D28" s="1"/>
      <c r="E28" s="1" t="str">
        <f>IF(INDEX(Database!$AD$7:$AD$71,MATCH($B$3,Database!$B$7:$B$71,0))="Yes",CHAR(149)&amp;" "&amp;Database!$AD$5,"")</f>
        <v>• SuDS</v>
      </c>
      <c r="F28" s="1" t="str">
        <f>IF(INDEX(Database!$BA$7:$BA$71,MATCH($B$3,Database!$B$7:$B$71,0))=1,CHAR(149)&amp;" "&amp;Database!$BA$5,"")</f>
        <v/>
      </c>
    </row>
    <row r="29" spans="2:6" hidden="1">
      <c r="B29" s="1"/>
      <c r="C29" s="1"/>
      <c r="D29" s="1"/>
      <c r="E29" s="1" t="str">
        <f>IF(INDEX(Database!$AE$7:$AE$71,MATCH($B$3,Database!$B$7:$B$71,0))="Yes",CHAR(149)&amp;" "&amp;Database!$AE$5,"")</f>
        <v>• Habitat</v>
      </c>
      <c r="F29" s="1" t="str">
        <f>IF(INDEX(Database!$BB$7:$BB$71,MATCH($B$3,Database!$B$7:$B$71,0))=1,CHAR(149)&amp;" "&amp;Database!$BB$5,"")</f>
        <v>• Indoor thermal comfort</v>
      </c>
    </row>
    <row r="30" spans="2:6" hidden="1">
      <c r="B30" s="1"/>
      <c r="C30" s="1"/>
      <c r="D30" s="1"/>
      <c r="E30" s="1" t="str">
        <f>IF(INDEX(Database!$AF$7:$AF$71,MATCH($B$3,Database!$B$7:$B$71,0))="Yes",CHAR(149)&amp;" "&amp;Database!$AF$5,"")</f>
        <v/>
      </c>
      <c r="F30" s="1" t="str">
        <f>IF(INDEX(Database!$BC$7:$BC$71,MATCH($B$3,Database!$B$7:$B$71,0))=1,CHAR(149)&amp;" "&amp;Database!$BC$5,"")</f>
        <v>• Streetscape improvement</v>
      </c>
    </row>
    <row r="31" spans="2:6" hidden="1">
      <c r="B31" s="1"/>
      <c r="C31" s="1"/>
      <c r="D31" s="1"/>
      <c r="E31" s="1" t="str">
        <f>IF(INDEX(Database!$AG$7:$AG$71,MATCH($B$3,Database!$B$7:$B$71,0))="Yes",CHAR(149)&amp;" "&amp;Database!$AG$5,"")</f>
        <v/>
      </c>
      <c r="F31" s="1" t="str">
        <f>IF(INDEX(Database!$BD$7:$BD$71,MATCH($B$3,Database!$B$7:$B$71,0))=1,CHAR(149)&amp;" "&amp;Database!$BD$5,"")</f>
        <v>• Health and wellbeing</v>
      </c>
    </row>
    <row r="32" spans="2:6" hidden="1">
      <c r="B32" s="1"/>
      <c r="C32" s="1"/>
      <c r="D32" s="1"/>
      <c r="E32" s="1"/>
      <c r="F32" s="1" t="str">
        <f>IF(INDEX(Database!$BE$7:$BE$71,MATCH($B$3,Database!$B$7:$B$71,0))=1,CHAR(149)&amp;" "&amp;Database!$BE$5,"")</f>
        <v>• Noise reduction</v>
      </c>
    </row>
    <row r="33" spans="2:6" hidden="1">
      <c r="B33" s="1"/>
      <c r="C33" s="1"/>
      <c r="D33" s="1"/>
      <c r="E33" s="1"/>
      <c r="F33" s="1" t="str">
        <f>IF(INDEX(Database!$BF$7:$BF$71,MATCH($B$3,Database!$B$7:$B$71,0))=1,CHAR(149)&amp;" "&amp;Database!$BF$5,"")</f>
        <v/>
      </c>
    </row>
  </sheetData>
  <mergeCells count="6">
    <mergeCell ref="B9:B10"/>
    <mergeCell ref="C9:C10"/>
    <mergeCell ref="A1:C1"/>
    <mergeCell ref="C3:E3"/>
    <mergeCell ref="B5:B8"/>
    <mergeCell ref="C5:C8"/>
  </mergeCells>
  <hyperlinks>
    <hyperlink ref="A1" location="'Criteria Selection'!A1" display="&lt; BACK TO CRITERIA SELECTION" xr:uid="{2ED7E030-0DF7-4317-92C6-633312E9BE74}"/>
  </hyperlinks>
  <pageMargins left="0.70866141732283472" right="0.70866141732283472" top="0.74803149606299213" bottom="0.74803149606299213" header="0.31496062992125984" footer="0.31496062992125984"/>
  <pageSetup paperSize="9" scale="38" orientation="portrait" r:id="rId1"/>
  <drawing r:id="rId2"/>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A541A5-C1BA-4A75-9F50-F5CA1CF71599}">
  <sheetPr codeName="Sheet64"/>
  <dimension ref="A1:G33"/>
  <sheetViews>
    <sheetView topLeftCell="D1" zoomScale="80" zoomScaleNormal="80" workbookViewId="0">
      <selection activeCell="E10" sqref="E10:G10"/>
    </sheetView>
  </sheetViews>
  <sheetFormatPr defaultRowHeight="16.5"/>
  <cols>
    <col min="1" max="1" width="2.5" customWidth="1"/>
    <col min="2" max="2" width="12.625" customWidth="1"/>
    <col min="3" max="3" width="124.375" customWidth="1"/>
    <col min="4" max="4" width="13.375" customWidth="1"/>
    <col min="5" max="5" width="41.5" customWidth="1"/>
    <col min="6" max="6" width="11.5" customWidth="1"/>
    <col min="7" max="7" width="48.875" customWidth="1"/>
  </cols>
  <sheetData>
    <row r="1" spans="1:7" s="59" customFormat="1" ht="23.25" customHeight="1">
      <c r="A1" s="160" t="s">
        <v>338</v>
      </c>
      <c r="B1" s="160"/>
      <c r="C1" s="160"/>
    </row>
    <row r="2" spans="1:7" ht="8.25" customHeight="1"/>
    <row r="3" spans="1:7" ht="24.75" customHeight="1">
      <c r="B3" s="87" t="s">
        <v>287</v>
      </c>
      <c r="C3" s="161" t="str">
        <f>VLOOKUP(B3,Database!B7:C71,2,FALSE)</f>
        <v>Grazing</v>
      </c>
      <c r="D3" s="161"/>
      <c r="E3" s="161"/>
      <c r="F3" s="88"/>
      <c r="G3" s="88"/>
    </row>
    <row r="4" spans="1:7" ht="113.25" customHeight="1">
      <c r="B4" s="66" t="s">
        <v>339</v>
      </c>
      <c r="C4" s="65" t="s">
        <v>680</v>
      </c>
      <c r="D4" s="112" t="s">
        <v>378</v>
      </c>
      <c r="E4" s="119" t="s">
        <v>681</v>
      </c>
      <c r="F4" s="95"/>
      <c r="G4" s="96"/>
    </row>
    <row r="5" spans="1:7" ht="80.25" customHeight="1">
      <c r="B5" s="162" t="s">
        <v>343</v>
      </c>
      <c r="C5" s="163" t="s">
        <v>682</v>
      </c>
      <c r="D5" s="108"/>
      <c r="E5" s="118"/>
      <c r="F5" s="97"/>
      <c r="G5" s="98"/>
    </row>
    <row r="6" spans="1:7" ht="79.5" customHeight="1">
      <c r="B6" s="162"/>
      <c r="C6" s="164"/>
      <c r="D6" s="66" t="s">
        <v>345</v>
      </c>
      <c r="E6" s="67" t="str">
        <f>B18&amp;" "&amp;B19&amp;CHAR(10)&amp;B20&amp;" "&amp;B21&amp;CHAR(10)&amp;B22&amp;" "&amp;B23</f>
        <v xml:space="preserve"> 
 • Biodiversity
 </v>
      </c>
      <c r="F6" s="112" t="s">
        <v>381</v>
      </c>
      <c r="G6" s="147" t="str">
        <f>F18&amp;" "&amp;F19&amp;" "&amp;F20&amp;CHAR(10)&amp;F21&amp;" "&amp;F22&amp;" "&amp;F23&amp;CHAR(10)&amp;F24&amp;" "&amp;F25&amp;" "&amp;F26&amp;CHAR(10)&amp;F27&amp;" "&amp;F28&amp;" "&amp;F29&amp;CHAR(10)&amp;F30&amp;" "&amp;F31&amp;" "&amp;F32&amp;" "&amp;F33</f>
        <v xml:space="preserve"> • Surface water management 
 • Enhancing biodiversity 
 • Economic savings 
   • Amenity space</v>
      </c>
    </row>
    <row r="7" spans="1:7" ht="48.75" customHeight="1">
      <c r="B7" s="162"/>
      <c r="C7" s="164"/>
      <c r="D7" s="66" t="s">
        <v>347</v>
      </c>
      <c r="E7" s="67" t="str">
        <f>C18&amp;CHAR(10)&amp;C19&amp;CHAR(10)&amp;C20</f>
        <v xml:space="preserve">
• Open Spaces</v>
      </c>
      <c r="F7" s="108"/>
      <c r="G7" s="114"/>
    </row>
    <row r="8" spans="1:7" ht="73.5" customHeight="1">
      <c r="B8" s="162"/>
      <c r="C8" s="164"/>
      <c r="D8" s="66" t="s">
        <v>348</v>
      </c>
      <c r="E8" s="67" t="str">
        <f>D18&amp;"  "&amp;D19&amp;CHAR(10)&amp;D20&amp;" "&amp;D21&amp;CHAR(10)&amp;D22&amp;"  "&amp;D23&amp;CHAR(10)&amp;D24&amp;"  "&amp;D25&amp;CHAR(10)&amp;D26&amp;"  "&amp;D27</f>
        <v xml:space="preserve">  
  • Open Spaces</v>
      </c>
      <c r="F8" s="66" t="s">
        <v>349</v>
      </c>
      <c r="G8" s="65" t="str">
        <f>E18&amp;" "&amp;E19&amp;" "&amp;E20&amp;CHAR(10)&amp;E21&amp;" "&amp;E22&amp;" "&amp;E23&amp;CHAR(10)&amp;E24&amp;" "&amp;E25&amp;" "&amp;E26&amp;CHAR(10)&amp;E27&amp;" "&amp;E28&amp;" "&amp;E29&amp;CHAR(10)&amp;E30&amp;" "&amp;E31</f>
        <v xml:space="preserve">  
  • Habitat
 </v>
      </c>
    </row>
    <row r="9" spans="1:7" ht="98.25" customHeight="1">
      <c r="B9" s="162" t="s">
        <v>350</v>
      </c>
      <c r="C9" s="165" t="s">
        <v>683</v>
      </c>
      <c r="D9" s="66" t="s">
        <v>352</v>
      </c>
      <c r="E9" s="144" t="s">
        <v>684</v>
      </c>
      <c r="F9" s="146"/>
      <c r="G9" s="133"/>
    </row>
    <row r="10" spans="1:7" ht="90.75" customHeight="1">
      <c r="B10" s="162"/>
      <c r="C10" s="166"/>
      <c r="D10" s="66" t="s">
        <v>354</v>
      </c>
      <c r="E10" s="139" t="s">
        <v>685</v>
      </c>
      <c r="F10" s="145"/>
      <c r="G10" s="140"/>
    </row>
    <row r="11" spans="1:7" ht="15" customHeight="1"/>
    <row r="17" spans="2:6" hidden="1">
      <c r="B17" s="62" t="s">
        <v>44</v>
      </c>
      <c r="C17" s="62" t="s">
        <v>39</v>
      </c>
      <c r="D17" s="62" t="s">
        <v>40</v>
      </c>
      <c r="E17" s="62" t="s">
        <v>41</v>
      </c>
      <c r="F17" s="62" t="s">
        <v>45</v>
      </c>
    </row>
    <row r="18" spans="2:6" hidden="1">
      <c r="B18" s="1" t="str">
        <f>IF(INDEX(Database!$AK$7:$AK$71,MATCH($B$3,Database!$B$7:$B$71,0))="Yes",CHAR(149)&amp;" "&amp;Database!$AK$5,"")</f>
        <v/>
      </c>
      <c r="C18" s="1" t="str">
        <f>IF(INDEX(Database!$E$7:$E$71,MATCH($B$3,Database!$B$7:$B$71,0))="Yes",CHAR(149)&amp;" "&amp;Database!$E$5,"")</f>
        <v/>
      </c>
      <c r="D18" s="1" t="str">
        <f>IF(INDEX(Database!$I$7:$I$71,MATCH($B$3,Database!$B$7:$B$71,0))="Yes",CHAR(149)&amp;" "&amp;Database!$I$5,"")</f>
        <v/>
      </c>
      <c r="E18" s="1" t="str">
        <f>IF(INDEX(Database!$T$7:$T$71,MATCH($B$3,Database!$B$7:$B$71,0))="Yes",CHAR(149)&amp;" "&amp;Database!$T$5,"")</f>
        <v/>
      </c>
      <c r="F18" s="1" t="str">
        <f>IF(INDEX(Database!$AQ$7:$AQ$71,MATCH($B$3,Database!$B$7:$B$71,0))=1,CHAR(149)&amp;" "&amp;Database!$AQ$5,"")</f>
        <v/>
      </c>
    </row>
    <row r="19" spans="2:6" hidden="1">
      <c r="B19" s="1" t="str">
        <f>IF(INDEX(Database!$AL$7:$AL$71,MATCH($B$3,Database!$B$7:$B$71,0))="Yes",CHAR(149)&amp;" "&amp;Database!$AL$5,"")</f>
        <v/>
      </c>
      <c r="C19" s="1" t="str">
        <f>IF(INDEX(Database!$F$7:$F$71,MATCH($B$3,Database!$B$7:$B$71,0))="Yes",CHAR(149)&amp;" "&amp;Database!$F$5,"")</f>
        <v/>
      </c>
      <c r="D19" s="1" t="str">
        <f>IF(INDEX(Database!$J$7:$J$71,MATCH($B$3,Database!$B$7:$B$71,0))="Yes",CHAR(149)&amp;" "&amp;Database!$J$5,"")</f>
        <v/>
      </c>
      <c r="E19" s="1" t="str">
        <f>IF(INDEX(Database!$U$7:$U$71,MATCH($B$3,Database!$B$7:$B$71,0))="Yes",CHAR(149)&amp;" "&amp;Database!$U$5,"")</f>
        <v/>
      </c>
      <c r="F19" s="1" t="str">
        <f>IF(INDEX(Database!$AR$7:$AR$71,MATCH($B$3,Database!$B$7:$B$71,0))=1,CHAR(149)&amp;" "&amp;Database!$AR$5,"")</f>
        <v>• Surface water management</v>
      </c>
    </row>
    <row r="20" spans="2:6" hidden="1">
      <c r="B20" s="1" t="str">
        <f>IF(INDEX(Database!$AM$7:$AM$71,MATCH($B$3,Database!$B$7:$B$71,0))="Yes",CHAR(149)&amp;" "&amp;Database!$AM$5,"")</f>
        <v/>
      </c>
      <c r="C20" s="1" t="str">
        <f>IF(INDEX(Database!$G$7:$G$71,MATCH($B$3,Database!$B$7:$B$71,0))="Yes",CHAR(149)&amp;" "&amp;Database!$G$5,"")</f>
        <v>• Open Spaces</v>
      </c>
      <c r="D20" s="1" t="str">
        <f>IF(INDEX(Database!$K$7:$K$71,MATCH($B$3,Database!$B$7:$B$71,0))="Yes",CHAR(149)&amp;" "&amp;Database!$K$5,"")</f>
        <v/>
      </c>
      <c r="E20" s="1" t="str">
        <f>IF(INDEX(Database!$V$7:$V$71,MATCH($B$3,Database!$B$7:$B$71,0))="Yes",CHAR(149)&amp;" "&amp;Database!$V$5,"")</f>
        <v/>
      </c>
      <c r="F20" s="1" t="str">
        <f>IF(INDEX(Database!$AS$7:$AS$71,MATCH($B$3,Database!$B$7:$B$71,0))=1,CHAR(149)&amp;" "&amp;Database!$AS$5,"")</f>
        <v/>
      </c>
    </row>
    <row r="21" spans="2:6" hidden="1">
      <c r="B21" s="1" t="str">
        <f>IF(INDEX(Database!$AN$7:$AN$71,MATCH($B$3,Database!$B$7:$B$71,0))="Yes",CHAR(149)&amp;" "&amp;Database!$AN$5,"")</f>
        <v>• Biodiversity</v>
      </c>
      <c r="C21" s="1"/>
      <c r="D21" s="1" t="str">
        <f>IF(INDEX(Database!$L$7:$L$71,MATCH($B$3,Database!$B$7:$B$71,0))="Yes",CHAR(149)&amp;" "&amp;Database!$L$5,"")</f>
        <v/>
      </c>
      <c r="E21" s="1" t="str">
        <f>IF(INDEX(Database!$W$7:$W$71,MATCH($B$3,Database!$B$7:$B$71,0))="Yes",CHAR(149)&amp;" "&amp;Database!$W$5,"")</f>
        <v/>
      </c>
      <c r="F21" s="1" t="str">
        <f>IF(INDEX(Database!$AT$7:$AT$71,MATCH($B$3,Database!$B$7:$B$71,0))=1,CHAR(149)&amp;" "&amp;Database!$AT$5,"")</f>
        <v/>
      </c>
    </row>
    <row r="22" spans="2:6" hidden="1">
      <c r="B22" s="1" t="str">
        <f>IF(INDEX(Database!$AO$7:$AO$71,MATCH($B$3,Database!$B$7:$B$71,0))="Yes",CHAR(149)&amp;" "&amp;Database!$AO$5,"")</f>
        <v/>
      </c>
      <c r="C22" s="1"/>
      <c r="D22" s="1" t="str">
        <f>IF(INDEX(Database!$M$7:$M$71,MATCH($B$3,Database!$B$7:$B$71,0))="Yes",CHAR(149)&amp;" "&amp;Database!$M$5,"")</f>
        <v/>
      </c>
      <c r="E22" s="1" t="str">
        <f>IF(INDEX(Database!$X$7:$X$71,MATCH($B$3,Database!$B$7:$B$71,0))="Yes",CHAR(149)&amp;" "&amp;Database!$X$5,"")</f>
        <v/>
      </c>
      <c r="F22" s="1" t="str">
        <f>IF(INDEX(Database!$AU$7:$AU$71,MATCH($B$3,Database!$B$7:$B$71,0))=1,CHAR(149)&amp;" "&amp;Database!$AU$5,"")</f>
        <v>• Enhancing biodiversity</v>
      </c>
    </row>
    <row r="23" spans="2:6" hidden="1">
      <c r="B23" s="1" t="str">
        <f>IF(INDEX(Database!$AP$7:$AP$71,MATCH($B$3,Database!$B$7:$B$71,0))="Yes",CHAR(149)&amp;" "&amp;Database!$AP$5,"")</f>
        <v/>
      </c>
      <c r="C23" s="1"/>
      <c r="D23" s="1" t="str">
        <f>IF(INDEX(Database!$N$7:$N$71,MATCH($B$3,Database!$B$7:$B$71,0))="Yes",CHAR(149)&amp;" "&amp;Database!$N$5,"")</f>
        <v/>
      </c>
      <c r="E23" s="1" t="str">
        <f>IF(INDEX(Database!$Y$7:$Y$71,MATCH($B$3,Database!$B$7:$B$71,0))="Yes",CHAR(149)&amp;" "&amp;Database!$Y$5,"")</f>
        <v/>
      </c>
      <c r="F23" s="1" t="str">
        <f>IF(INDEX(Database!$AV$7:$AV$71,MATCH($B$3,Database!$B$7:$B$71,0))=1,CHAR(149)&amp;" "&amp;Database!$AV$5,"")</f>
        <v/>
      </c>
    </row>
    <row r="24" spans="2:6" hidden="1">
      <c r="B24" s="1"/>
      <c r="C24" s="1"/>
      <c r="D24" s="1" t="str">
        <f>IF(INDEX(Database!$O$7:$O$71,MATCH($B$3,Database!$B$7:$B$71,0))="Yes",CHAR(149)&amp;" "&amp;Database!$O$5,"")</f>
        <v/>
      </c>
      <c r="E24" s="1" t="str">
        <f>IF(INDEX(Database!$Z$7:$Z$71,MATCH($B$3,Database!$B$7:$B$71,0))="Yes",CHAR(149)&amp;" "&amp;Database!$Z$5,"")</f>
        <v/>
      </c>
      <c r="F24" s="1" t="str">
        <f>IF(INDEX(Database!$AW$7:$AW$71,MATCH($B$3,Database!$B$7:$B$71,0))=1,CHAR(149)&amp;" "&amp;Database!$AW$5,"")</f>
        <v/>
      </c>
    </row>
    <row r="25" spans="2:6" hidden="1">
      <c r="B25" s="1"/>
      <c r="C25" s="1"/>
      <c r="D25" s="1" t="str">
        <f>IF(INDEX(Database!$P$7:$P$71,MATCH($B$3,Database!$B$7:$B$71,0))="Yes",CHAR(149)&amp;" "&amp;Database!$P$5,"")</f>
        <v/>
      </c>
      <c r="E25" s="1" t="str">
        <f>IF(INDEX(Database!$AA$7:$AA$71,MATCH($B$3,Database!$B$7:$B$71,0))="Yes",CHAR(149)&amp;" "&amp;Database!$AA$5,"")</f>
        <v/>
      </c>
      <c r="F25" s="1" t="str">
        <f>IF(INDEX(Database!$AX$7:$AX$71,MATCH($B$3,Database!$B$7:$B$71,0))=1,CHAR(149)&amp;" "&amp;Database!$AX$5,"")</f>
        <v>• Economic savings</v>
      </c>
    </row>
    <row r="26" spans="2:6" hidden="1">
      <c r="B26" s="1"/>
      <c r="C26" s="1"/>
      <c r="D26" s="1" t="str">
        <f>IF(INDEX(Database!$Q$7:$Q$71,MATCH($B$3,Database!$B$7:$B$71,0))="Yes",CHAR(149)&amp;" "&amp;Database!$Q$5,"")</f>
        <v/>
      </c>
      <c r="E26" s="1" t="str">
        <f>IF(INDEX(Database!$AB$7:$AB$71,MATCH($B$3,Database!$B$7:$B$71,0))="Yes",CHAR(149)&amp;" "&amp;Database!$AB$5,"")</f>
        <v/>
      </c>
      <c r="F26" s="1" t="str">
        <f>IF(INDEX(Database!$AY$7:$AY$71,MATCH($B$3,Database!$B$7:$B$71,0))=1,CHAR(149)&amp;" "&amp;Database!$AY$5,"")</f>
        <v/>
      </c>
    </row>
    <row r="27" spans="2:6" hidden="1">
      <c r="B27" s="1"/>
      <c r="C27" s="1"/>
      <c r="D27" s="1" t="str">
        <f>IF(INDEX(Database!$R$7:$R$71,MATCH($B$3,Database!$B$7:$B$71,0))="Yes",CHAR(149)&amp;" "&amp;Database!$R$5,"")</f>
        <v>• Open Spaces</v>
      </c>
      <c r="E27" s="1" t="str">
        <f>IF(INDEX(Database!$AC$7:$AC$71,MATCH($B$3,Database!$B$7:$B$71,0))="Yes",CHAR(149)&amp;" "&amp;Database!$AC$5,"")</f>
        <v/>
      </c>
      <c r="F27" s="1" t="str">
        <f>IF(INDEX(Database!$AZ$7:$AZ$71,MATCH($B$3,Database!$B$7:$B$71,0))=1,CHAR(149)&amp;" "&amp;Database!$AZ$5,"")</f>
        <v/>
      </c>
    </row>
    <row r="28" spans="2:6" hidden="1">
      <c r="B28" s="1"/>
      <c r="C28" s="1"/>
      <c r="D28" s="1"/>
      <c r="E28" s="1" t="str">
        <f>IF(INDEX(Database!$AD$7:$AD$71,MATCH($B$3,Database!$B$7:$B$71,0))="Yes",CHAR(149)&amp;" "&amp;Database!$AD$5,"")</f>
        <v/>
      </c>
      <c r="F28" s="1" t="str">
        <f>IF(INDEX(Database!$BA$7:$BA$71,MATCH($B$3,Database!$B$7:$B$71,0))=1,CHAR(149)&amp;" "&amp;Database!$BA$5,"")</f>
        <v/>
      </c>
    </row>
    <row r="29" spans="2:6" hidden="1">
      <c r="B29" s="1"/>
      <c r="C29" s="1"/>
      <c r="D29" s="1"/>
      <c r="E29" s="1" t="str">
        <f>IF(INDEX(Database!$AE$7:$AE$71,MATCH($B$3,Database!$B$7:$B$71,0))="Yes",CHAR(149)&amp;" "&amp;Database!$AE$5,"")</f>
        <v>• Habitat</v>
      </c>
      <c r="F29" s="1" t="str">
        <f>IF(INDEX(Database!$BB$7:$BB$71,MATCH($B$3,Database!$B$7:$B$71,0))=1,CHAR(149)&amp;" "&amp;Database!$BB$5,"")</f>
        <v/>
      </c>
    </row>
    <row r="30" spans="2:6" hidden="1">
      <c r="B30" s="1"/>
      <c r="C30" s="1"/>
      <c r="D30" s="1"/>
      <c r="E30" s="1" t="str">
        <f>IF(INDEX(Database!$AF$7:$AF$71,MATCH($B$3,Database!$B$7:$B$71,0))="Yes",CHAR(149)&amp;" "&amp;Database!$AF$5,"")</f>
        <v/>
      </c>
      <c r="F30" s="1" t="str">
        <f>IF(INDEX(Database!$BC$7:$BC$71,MATCH($B$3,Database!$B$7:$B$71,0))=1,CHAR(149)&amp;" "&amp;Database!$BC$5,"")</f>
        <v/>
      </c>
    </row>
    <row r="31" spans="2:6" hidden="1">
      <c r="B31" s="1"/>
      <c r="C31" s="1"/>
      <c r="D31" s="1"/>
      <c r="E31" s="1" t="str">
        <f>IF(INDEX(Database!$AG$7:$AG$71,MATCH($B$3,Database!$B$7:$B$71,0))="Yes",CHAR(149)&amp;" "&amp;Database!$AG$5,"")</f>
        <v/>
      </c>
      <c r="F31" s="1" t="str">
        <f>IF(INDEX(Database!$BD$7:$BD$71,MATCH($B$3,Database!$B$7:$B$71,0))=1,CHAR(149)&amp;" "&amp;Database!$BD$5,"")</f>
        <v/>
      </c>
    </row>
    <row r="32" spans="2:6" hidden="1">
      <c r="B32" s="1"/>
      <c r="C32" s="1"/>
      <c r="D32" s="1"/>
      <c r="E32" s="1"/>
      <c r="F32" s="1" t="str">
        <f>IF(INDEX(Database!$BE$7:$BE$71,MATCH($B$3,Database!$B$7:$B$71,0))=1,CHAR(149)&amp;" "&amp;Database!$BE$5,"")</f>
        <v/>
      </c>
    </row>
    <row r="33" spans="2:6" hidden="1">
      <c r="B33" s="1"/>
      <c r="C33" s="1"/>
      <c r="D33" s="1"/>
      <c r="E33" s="1"/>
      <c r="F33" s="1" t="str">
        <f>IF(INDEX(Database!$BF$7:$BF$71,MATCH($B$3,Database!$B$7:$B$71,0))=1,CHAR(149)&amp;" "&amp;Database!$BF$5,"")</f>
        <v>• Amenity space</v>
      </c>
    </row>
  </sheetData>
  <mergeCells count="6">
    <mergeCell ref="B9:B10"/>
    <mergeCell ref="C9:C10"/>
    <mergeCell ref="A1:C1"/>
    <mergeCell ref="C3:E3"/>
    <mergeCell ref="B5:B8"/>
    <mergeCell ref="C5:C8"/>
  </mergeCells>
  <hyperlinks>
    <hyperlink ref="A1" location="'Criteria Selection'!A1" display="&lt; BACK TO CRITERIA SELECTION" xr:uid="{028F9961-A5AF-427F-90D9-A21037661C6E}"/>
  </hyperlinks>
  <pageMargins left="0.7" right="0.7" top="0.75" bottom="0.75" header="0.3" footer="0.3"/>
  <pageSetup paperSize="9" orientation="portrait" r:id="rId1"/>
  <drawing r:id="rId2"/>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587EEB-DE9A-4198-B47B-D13C7B76F3E5}">
  <sheetPr codeName="Sheet65"/>
  <dimension ref="A1:G33"/>
  <sheetViews>
    <sheetView topLeftCell="D4" zoomScale="80" zoomScaleNormal="80" workbookViewId="0">
      <selection activeCell="F15" sqref="F15"/>
    </sheetView>
  </sheetViews>
  <sheetFormatPr defaultRowHeight="16.5"/>
  <cols>
    <col min="1" max="1" width="2.5" customWidth="1"/>
    <col min="2" max="2" width="12.625" customWidth="1"/>
    <col min="3" max="3" width="124.375" customWidth="1"/>
    <col min="4" max="4" width="13.375" customWidth="1"/>
    <col min="5" max="5" width="41.5" customWidth="1"/>
    <col min="6" max="6" width="11.5" customWidth="1"/>
    <col min="7" max="7" width="48.875" customWidth="1"/>
  </cols>
  <sheetData>
    <row r="1" spans="1:7" s="59" customFormat="1" ht="23.25" customHeight="1">
      <c r="A1" s="160" t="s">
        <v>338</v>
      </c>
      <c r="B1" s="160"/>
      <c r="C1" s="160"/>
    </row>
    <row r="2" spans="1:7" ht="8.25" customHeight="1"/>
    <row r="3" spans="1:7" ht="24.75" customHeight="1">
      <c r="B3" s="87" t="s">
        <v>290</v>
      </c>
      <c r="C3" s="161" t="str">
        <f>VLOOKUP(B3,Database!B7:C71,2,FALSE)</f>
        <v>Climate resilient planting - adaptive</v>
      </c>
      <c r="D3" s="161"/>
      <c r="E3" s="161"/>
      <c r="F3" s="88"/>
      <c r="G3" s="88"/>
    </row>
    <row r="4" spans="1:7" ht="113.25" customHeight="1">
      <c r="B4" s="66" t="s">
        <v>339</v>
      </c>
      <c r="C4" s="65" t="s">
        <v>686</v>
      </c>
      <c r="D4" s="112" t="s">
        <v>378</v>
      </c>
      <c r="E4" s="119" t="s">
        <v>687</v>
      </c>
      <c r="F4" s="95"/>
      <c r="G4" s="96"/>
    </row>
    <row r="5" spans="1:7" ht="80.25" customHeight="1">
      <c r="B5" s="162" t="s">
        <v>343</v>
      </c>
      <c r="C5" s="163" t="s">
        <v>688</v>
      </c>
      <c r="D5" s="108"/>
      <c r="E5" s="118"/>
      <c r="F5" s="97"/>
      <c r="G5" s="98"/>
    </row>
    <row r="6" spans="1:7" ht="79.5" customHeight="1">
      <c r="B6" s="162"/>
      <c r="C6" s="164"/>
      <c r="D6" s="66" t="s">
        <v>345</v>
      </c>
      <c r="E6" s="67" t="str">
        <f>B18&amp;" "&amp;B19&amp;CHAR(10)&amp;B20&amp;" "&amp;B21&amp;CHAR(10)&amp;B22&amp;" "&amp;B23</f>
        <v xml:space="preserve">• Flooding • Overheating
 • Biodiversity
 </v>
      </c>
      <c r="F6" s="112" t="s">
        <v>381</v>
      </c>
      <c r="G6" s="113" t="str">
        <f>F18&amp;" "&amp;F19&amp;" "&amp;F20&amp;CHAR(10)&amp;F21&amp;" "&amp;F22&amp;" "&amp;F23&amp;CHAR(10)&amp;F24&amp;" "&amp;F25&amp;" "&amp;F26&amp;CHAR(10)&amp;F27&amp;" "&amp;F28&amp;" "&amp;F29&amp;CHAR(10)&amp;F30&amp;" "&amp;F31&amp;" "&amp;F32&amp;" "&amp;F33</f>
        <v xml:space="preserve">  
• Air quality improvement • Enhancing biodiversity • Urban heat island
• Streetscape improvement • Health and wellbeing  </v>
      </c>
    </row>
    <row r="7" spans="1:7" ht="48.75" customHeight="1">
      <c r="B7" s="162"/>
      <c r="C7" s="164"/>
      <c r="D7" s="66" t="s">
        <v>347</v>
      </c>
      <c r="E7" s="67" t="str">
        <f>C18&amp;CHAR(10)&amp;C19&amp;CHAR(10)&amp;C20</f>
        <v>• Buildings
• City Public Realm
• Open Spaces</v>
      </c>
      <c r="F7" s="108"/>
      <c r="G7" s="136"/>
    </row>
    <row r="8" spans="1:7" ht="73.5" customHeight="1">
      <c r="B8" s="162"/>
      <c r="C8" s="164"/>
      <c r="D8" s="66" t="s">
        <v>348</v>
      </c>
      <c r="E8" s="67" t="str">
        <f>D18&amp;"  "&amp;D19&amp;CHAR(10)&amp;D20&amp;" "&amp;D21&amp;CHAR(10)&amp;D22&amp;"  "&amp;D23&amp;CHAR(10)&amp;D24&amp;"  "&amp;D25&amp;CHAR(10)&amp;D26&amp;"  "&amp;D27</f>
        <v>• Residential Building  • Commercial or Institutional Building
 • City Gardens
• Churchyard  • TfL Street
• CoL Street  • Civic Space
• Publicly Accessible Private Land  • Open Spaces</v>
      </c>
      <c r="F8" s="66" t="s">
        <v>349</v>
      </c>
      <c r="G8" s="65" t="str">
        <f>E18&amp;" "&amp;E19&amp;" "&amp;E20&amp;CHAR(10)&amp;E21&amp;" "&amp;E22&amp;" "&amp;E23&amp;CHAR(10)&amp;E24&amp;" "&amp;E25&amp;" "&amp;E26&amp;CHAR(10)&amp;E27&amp;" "&amp;E28&amp;" "&amp;E29&amp;CHAR(10)&amp;E30&amp;" "&amp;E31</f>
        <v xml:space="preserve">• Roof  
• Soft Landscaping  • Street Furniture
• Water Efficiency/Irrigation </v>
      </c>
    </row>
    <row r="9" spans="1:7" ht="75.75" customHeight="1">
      <c r="B9" s="162" t="s">
        <v>350</v>
      </c>
      <c r="C9" s="165" t="s">
        <v>689</v>
      </c>
      <c r="D9" s="66" t="s">
        <v>352</v>
      </c>
      <c r="E9" s="122" t="s">
        <v>690</v>
      </c>
      <c r="F9" s="134"/>
      <c r="G9" s="133"/>
    </row>
    <row r="10" spans="1:7" ht="87.75" customHeight="1">
      <c r="B10" s="162"/>
      <c r="C10" s="166"/>
      <c r="D10" s="66" t="s">
        <v>354</v>
      </c>
      <c r="E10" s="143" t="s">
        <v>691</v>
      </c>
      <c r="F10" s="148"/>
      <c r="G10" s="140"/>
    </row>
    <row r="11" spans="1:7" ht="15" customHeight="1"/>
    <row r="17" spans="2:6" hidden="1">
      <c r="B17" s="62" t="s">
        <v>44</v>
      </c>
      <c r="C17" s="62" t="s">
        <v>39</v>
      </c>
      <c r="D17" s="62" t="s">
        <v>40</v>
      </c>
      <c r="E17" s="62" t="s">
        <v>41</v>
      </c>
      <c r="F17" s="62" t="s">
        <v>45</v>
      </c>
    </row>
    <row r="18" spans="2:6" hidden="1">
      <c r="B18" s="1" t="str">
        <f>IF(INDEX(Database!$AK$7:$AK$71,MATCH($B$3,Database!$B$7:$B$71,0))="Yes",CHAR(149)&amp;" "&amp;Database!$AK$5,"")</f>
        <v>• Flooding</v>
      </c>
      <c r="C18" s="1" t="str">
        <f>IF(INDEX(Database!$E$7:$E$71,MATCH($B$3,Database!$B$7:$B$71,0))="Yes",CHAR(149)&amp;" "&amp;Database!$E$5,"")</f>
        <v>• Buildings</v>
      </c>
      <c r="D18" s="1" t="str">
        <f>IF(INDEX(Database!$I$7:$I$71,MATCH($B$3,Database!$B$7:$B$71,0))="Yes",CHAR(149)&amp;" "&amp;Database!$I$5,"")</f>
        <v>• Residential Building</v>
      </c>
      <c r="E18" s="1" t="str">
        <f>IF(INDEX(Database!$T$7:$T$71,MATCH($B$3,Database!$B$7:$B$71,0))="Yes",CHAR(149)&amp;" "&amp;Database!$T$5,"")</f>
        <v>• Roof</v>
      </c>
      <c r="F18" s="1" t="str">
        <f>IF(INDEX(Database!$AQ$7:$AQ$71,MATCH($B$3,Database!$B$7:$B$71,0))=1,CHAR(149)&amp;" "&amp;Database!$AQ$5,"")</f>
        <v/>
      </c>
    </row>
    <row r="19" spans="2:6" hidden="1">
      <c r="B19" s="1" t="str">
        <f>IF(INDEX(Database!$AL$7:$AL$71,MATCH($B$3,Database!$B$7:$B$71,0))="Yes",CHAR(149)&amp;" "&amp;Database!$AL$5,"")</f>
        <v>• Overheating</v>
      </c>
      <c r="C19" s="1" t="str">
        <f>IF(INDEX(Database!$F$7:$F$71,MATCH($B$3,Database!$B$7:$B$71,0))="Yes",CHAR(149)&amp;" "&amp;Database!$F$5,"")</f>
        <v>• City Public Realm</v>
      </c>
      <c r="D19" s="1" t="str">
        <f>IF(INDEX(Database!$J$7:$J$71,MATCH($B$3,Database!$B$7:$B$71,0))="Yes",CHAR(149)&amp;" "&amp;Database!$J$5,"")</f>
        <v>• Commercial or Institutional Building</v>
      </c>
      <c r="E19" s="1" t="str">
        <f>IF(INDEX(Database!$U$7:$U$71,MATCH($B$3,Database!$B$7:$B$71,0))="Yes",CHAR(149)&amp;" "&amp;Database!$U$5,"")</f>
        <v/>
      </c>
      <c r="F19" s="1" t="str">
        <f>IF(INDEX(Database!$AR$7:$AR$71,MATCH($B$3,Database!$B$7:$B$71,0))=1,CHAR(149)&amp;" "&amp;Database!$AR$5,"")</f>
        <v/>
      </c>
    </row>
    <row r="20" spans="2:6" hidden="1">
      <c r="B20" s="1" t="str">
        <f>IF(INDEX(Database!$AM$7:$AM$71,MATCH($B$3,Database!$B$7:$B$71,0))="Yes",CHAR(149)&amp;" "&amp;Database!$AM$5,"")</f>
        <v/>
      </c>
      <c r="C20" s="1" t="str">
        <f>IF(INDEX(Database!$G$7:$G$71,MATCH($B$3,Database!$B$7:$B$71,0))="Yes",CHAR(149)&amp;" "&amp;Database!$G$5,"")</f>
        <v>• Open Spaces</v>
      </c>
      <c r="D20" s="1" t="str">
        <f>IF(INDEX(Database!$K$7:$K$71,MATCH($B$3,Database!$B$7:$B$71,0))="Yes",CHAR(149)&amp;" "&amp;Database!$K$5,"")</f>
        <v/>
      </c>
      <c r="E20" s="1" t="str">
        <f>IF(INDEX(Database!$V$7:$V$71,MATCH($B$3,Database!$B$7:$B$71,0))="Yes",CHAR(149)&amp;" "&amp;Database!$V$5,"")</f>
        <v/>
      </c>
      <c r="F20" s="1" t="str">
        <f>IF(INDEX(Database!$AS$7:$AS$71,MATCH($B$3,Database!$B$7:$B$71,0))=1,CHAR(149)&amp;" "&amp;Database!$AS$5,"")</f>
        <v/>
      </c>
    </row>
    <row r="21" spans="2:6" hidden="1">
      <c r="B21" s="1" t="str">
        <f>IF(INDEX(Database!$AN$7:$AN$71,MATCH($B$3,Database!$B$7:$B$71,0))="Yes",CHAR(149)&amp;" "&amp;Database!$AN$5,"")</f>
        <v>• Biodiversity</v>
      </c>
      <c r="C21" s="1"/>
      <c r="D21" s="1" t="str">
        <f>IF(INDEX(Database!$L$7:$L$71,MATCH($B$3,Database!$B$7:$B$71,0))="Yes",CHAR(149)&amp;" "&amp;Database!$L$5,"")</f>
        <v>• City Gardens</v>
      </c>
      <c r="E21" s="1" t="str">
        <f>IF(INDEX(Database!$W$7:$W$71,MATCH($B$3,Database!$B$7:$B$71,0))="Yes",CHAR(149)&amp;" "&amp;Database!$W$5,"")</f>
        <v/>
      </c>
      <c r="F21" s="1" t="str">
        <f>IF(INDEX(Database!$AT$7:$AT$71,MATCH($B$3,Database!$B$7:$B$71,0))=1,CHAR(149)&amp;" "&amp;Database!$AT$5,"")</f>
        <v>• Air quality improvement</v>
      </c>
    </row>
    <row r="22" spans="2:6" hidden="1">
      <c r="B22" s="1" t="str">
        <f>IF(INDEX(Database!$AO$7:$AO$71,MATCH($B$3,Database!$B$7:$B$71,0))="Yes",CHAR(149)&amp;" "&amp;Database!$AO$5,"")</f>
        <v/>
      </c>
      <c r="C22" s="1"/>
      <c r="D22" s="1" t="str">
        <f>IF(INDEX(Database!$M$7:$M$71,MATCH($B$3,Database!$B$7:$B$71,0))="Yes",CHAR(149)&amp;" "&amp;Database!$M$5,"")</f>
        <v>• Churchyard</v>
      </c>
      <c r="E22" s="1" t="str">
        <f>IF(INDEX(Database!$X$7:$X$71,MATCH($B$3,Database!$B$7:$B$71,0))="Yes",CHAR(149)&amp;" "&amp;Database!$X$5,"")</f>
        <v/>
      </c>
      <c r="F22" s="1" t="str">
        <f>IF(INDEX(Database!$AU$7:$AU$71,MATCH($B$3,Database!$B$7:$B$71,0))=1,CHAR(149)&amp;" "&amp;Database!$AU$5,"")</f>
        <v>• Enhancing biodiversity</v>
      </c>
    </row>
    <row r="23" spans="2:6" hidden="1">
      <c r="B23" s="1" t="str">
        <f>IF(INDEX(Database!$AP$7:$AP$71,MATCH($B$3,Database!$B$7:$B$71,0))="Yes",CHAR(149)&amp;" "&amp;Database!$AP$5,"")</f>
        <v/>
      </c>
      <c r="C23" s="1"/>
      <c r="D23" s="1" t="str">
        <f>IF(INDEX(Database!$N$7:$N$71,MATCH($B$3,Database!$B$7:$B$71,0))="Yes",CHAR(149)&amp;" "&amp;Database!$N$5,"")</f>
        <v>• TfL Street</v>
      </c>
      <c r="E23" s="1" t="str">
        <f>IF(INDEX(Database!$Y$7:$Y$71,MATCH($B$3,Database!$B$7:$B$71,0))="Yes",CHAR(149)&amp;" "&amp;Database!$Y$5,"")</f>
        <v/>
      </c>
      <c r="F23" s="1" t="str">
        <f>IF(INDEX(Database!$AV$7:$AV$71,MATCH($B$3,Database!$B$7:$B$71,0))=1,CHAR(149)&amp;" "&amp;Database!$AV$5,"")</f>
        <v>• Urban heat island</v>
      </c>
    </row>
    <row r="24" spans="2:6" hidden="1">
      <c r="B24" s="1"/>
      <c r="C24" s="1"/>
      <c r="D24" s="1" t="str">
        <f>IF(INDEX(Database!$O$7:$O$71,MATCH($B$3,Database!$B$7:$B$71,0))="Yes",CHAR(149)&amp;" "&amp;Database!$O$5,"")</f>
        <v>• CoL Street</v>
      </c>
      <c r="E24" s="1" t="str">
        <f>IF(INDEX(Database!$Z$7:$Z$71,MATCH($B$3,Database!$B$7:$B$71,0))="Yes",CHAR(149)&amp;" "&amp;Database!$Z$5,"")</f>
        <v>• Soft Landscaping</v>
      </c>
      <c r="F24" s="1" t="str">
        <f>IF(INDEX(Database!$AW$7:$AW$71,MATCH($B$3,Database!$B$7:$B$71,0))=1,CHAR(149)&amp;" "&amp;Database!$AW$5,"")</f>
        <v/>
      </c>
    </row>
    <row r="25" spans="2:6" hidden="1">
      <c r="B25" s="1"/>
      <c r="C25" s="1"/>
      <c r="D25" s="1" t="str">
        <f>IF(INDEX(Database!$P$7:$P$71,MATCH($B$3,Database!$B$7:$B$71,0))="Yes",CHAR(149)&amp;" "&amp;Database!$P$5,"")</f>
        <v>• Civic Space</v>
      </c>
      <c r="E25" s="1" t="str">
        <f>IF(INDEX(Database!$AA$7:$AA$71,MATCH($B$3,Database!$B$7:$B$71,0))="Yes",CHAR(149)&amp;" "&amp;Database!$AA$5,"")</f>
        <v/>
      </c>
      <c r="F25" s="1" t="str">
        <f>IF(INDEX(Database!$AX$7:$AX$71,MATCH($B$3,Database!$B$7:$B$71,0))=1,CHAR(149)&amp;" "&amp;Database!$AX$5,"")</f>
        <v/>
      </c>
    </row>
    <row r="26" spans="2:6" hidden="1">
      <c r="B26" s="1"/>
      <c r="C26" s="1"/>
      <c r="D26" s="1" t="str">
        <f>IF(INDEX(Database!$Q$7:$Q$71,MATCH($B$3,Database!$B$7:$B$71,0))="Yes",CHAR(149)&amp;" "&amp;Database!$Q$5,"")</f>
        <v>• Publicly Accessible Private Land</v>
      </c>
      <c r="E26" s="1" t="str">
        <f>IF(INDEX(Database!$AB$7:$AB$71,MATCH($B$3,Database!$B$7:$B$71,0))="Yes",CHAR(149)&amp;" "&amp;Database!$AB$5,"")</f>
        <v>• Street Furniture</v>
      </c>
      <c r="F26" s="1" t="str">
        <f>IF(INDEX(Database!$AY$7:$AY$71,MATCH($B$3,Database!$B$7:$B$71,0))=1,CHAR(149)&amp;" "&amp;Database!$AY$5,"")</f>
        <v/>
      </c>
    </row>
    <row r="27" spans="2:6" hidden="1">
      <c r="B27" s="1"/>
      <c r="C27" s="1"/>
      <c r="D27" s="1" t="str">
        <f>IF(INDEX(Database!$R$7:$R$71,MATCH($B$3,Database!$B$7:$B$71,0))="Yes",CHAR(149)&amp;" "&amp;Database!$R$5,"")</f>
        <v>• Open Spaces</v>
      </c>
      <c r="E27" s="1" t="str">
        <f>IF(INDEX(Database!$AC$7:$AC$71,MATCH($B$3,Database!$B$7:$B$71,0))="Yes",CHAR(149)&amp;" "&amp;Database!$AC$5,"")</f>
        <v/>
      </c>
      <c r="F27" s="1" t="str">
        <f>IF(INDEX(Database!$AZ$7:$AZ$71,MATCH($B$3,Database!$B$7:$B$71,0))=1,CHAR(149)&amp;" "&amp;Database!$AZ$5,"")</f>
        <v/>
      </c>
    </row>
    <row r="28" spans="2:6" hidden="1">
      <c r="B28" s="1"/>
      <c r="C28" s="1"/>
      <c r="D28" s="1"/>
      <c r="E28" s="1" t="str">
        <f>IF(INDEX(Database!$AD$7:$AD$71,MATCH($B$3,Database!$B$7:$B$71,0))="Yes",CHAR(149)&amp;" "&amp;Database!$AD$5,"")</f>
        <v/>
      </c>
      <c r="F28" s="1" t="str">
        <f>IF(INDEX(Database!$BA$7:$BA$71,MATCH($B$3,Database!$B$7:$B$71,0))=1,CHAR(149)&amp;" "&amp;Database!$BA$5,"")</f>
        <v/>
      </c>
    </row>
    <row r="29" spans="2:6" hidden="1">
      <c r="B29" s="1"/>
      <c r="C29" s="1"/>
      <c r="D29" s="1"/>
      <c r="E29" s="1" t="str">
        <f>IF(INDEX(Database!$AE$7:$AE$71,MATCH($B$3,Database!$B$7:$B$71,0))="Yes",CHAR(149)&amp;" "&amp;Database!$AE$5,"")</f>
        <v/>
      </c>
      <c r="F29" s="1" t="str">
        <f>IF(INDEX(Database!$BB$7:$BB$71,MATCH($B$3,Database!$B$7:$B$71,0))=1,CHAR(149)&amp;" "&amp;Database!$BB$5,"")</f>
        <v/>
      </c>
    </row>
    <row r="30" spans="2:6" hidden="1">
      <c r="B30" s="1"/>
      <c r="C30" s="1"/>
      <c r="D30" s="1"/>
      <c r="E30" s="1" t="str">
        <f>IF(INDEX(Database!$AF$7:$AF$71,MATCH($B$3,Database!$B$7:$B$71,0))="Yes",CHAR(149)&amp;" "&amp;Database!$AF$5,"")</f>
        <v>• Water Efficiency/Irrigation</v>
      </c>
      <c r="F30" s="1" t="str">
        <f>IF(INDEX(Database!$BC$7:$BC$71,MATCH($B$3,Database!$B$7:$B$71,0))=1,CHAR(149)&amp;" "&amp;Database!$BC$5,"")</f>
        <v>• Streetscape improvement</v>
      </c>
    </row>
    <row r="31" spans="2:6" hidden="1">
      <c r="B31" s="1"/>
      <c r="C31" s="1"/>
      <c r="D31" s="1"/>
      <c r="E31" s="1" t="str">
        <f>IF(INDEX(Database!$AG$7:$AG$71,MATCH($B$3,Database!$B$7:$B$71,0))="Yes",CHAR(149)&amp;" "&amp;Database!$AG$5,"")</f>
        <v/>
      </c>
      <c r="F31" s="1" t="str">
        <f>IF(INDEX(Database!$BD$7:$BD$71,MATCH($B$3,Database!$B$7:$B$71,0))=1,CHAR(149)&amp;" "&amp;Database!$BD$5,"")</f>
        <v>• Health and wellbeing</v>
      </c>
    </row>
    <row r="32" spans="2:6" hidden="1">
      <c r="B32" s="1"/>
      <c r="C32" s="1"/>
      <c r="D32" s="1"/>
      <c r="E32" s="1"/>
      <c r="F32" s="1" t="str">
        <f>IF(INDEX(Database!$BE$7:$BE$71,MATCH($B$3,Database!$B$7:$B$71,0))=1,CHAR(149)&amp;" "&amp;Database!$BE$5,"")</f>
        <v/>
      </c>
    </row>
    <row r="33" spans="2:6" hidden="1">
      <c r="B33" s="1"/>
      <c r="C33" s="1"/>
      <c r="D33" s="1"/>
      <c r="E33" s="1"/>
      <c r="F33" s="1" t="str">
        <f>IF(INDEX(Database!$BF$7:$BF$71,MATCH($B$3,Database!$B$7:$B$71,0))=1,CHAR(149)&amp;" "&amp;Database!$BF$5,"")</f>
        <v/>
      </c>
    </row>
  </sheetData>
  <mergeCells count="6">
    <mergeCell ref="B9:B10"/>
    <mergeCell ref="C9:C10"/>
    <mergeCell ref="A1:C1"/>
    <mergeCell ref="C3:E3"/>
    <mergeCell ref="B5:B8"/>
    <mergeCell ref="C5:C8"/>
  </mergeCells>
  <hyperlinks>
    <hyperlink ref="A1" location="'Criteria Selection'!A1" display="&lt; BACK TO CRITERIA SELECTION" xr:uid="{C1114078-3FD9-4328-A68E-750B5B31D9D6}"/>
  </hyperlinks>
  <pageMargins left="0.7" right="0.7" top="0.75" bottom="0.75" header="0.3" footer="0.3"/>
  <pageSetup paperSize="9" orientation="portrait" r:id="rId1"/>
  <drawing r:id="rId2"/>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7CB713-3B4F-4C36-AEC8-2DF0DFED717D}">
  <sheetPr codeName="Sheet66"/>
  <dimension ref="A1:G33"/>
  <sheetViews>
    <sheetView topLeftCell="D1" zoomScale="80" zoomScaleNormal="80" workbookViewId="0">
      <selection activeCell="G8" sqref="G8"/>
    </sheetView>
  </sheetViews>
  <sheetFormatPr defaultRowHeight="16.5"/>
  <cols>
    <col min="1" max="1" width="2.5" customWidth="1"/>
    <col min="2" max="2" width="12.625" customWidth="1"/>
    <col min="3" max="3" width="124.375" customWidth="1"/>
    <col min="4" max="4" width="13.375" customWidth="1"/>
    <col min="5" max="5" width="41.5" customWidth="1"/>
    <col min="6" max="6" width="11.5" customWidth="1"/>
    <col min="7" max="7" width="48.875" customWidth="1"/>
  </cols>
  <sheetData>
    <row r="1" spans="1:7" s="59" customFormat="1" ht="23.25" customHeight="1">
      <c r="A1" s="160" t="s">
        <v>338</v>
      </c>
      <c r="B1" s="160"/>
      <c r="C1" s="160"/>
    </row>
    <row r="2" spans="1:7" ht="8.25" customHeight="1"/>
    <row r="3" spans="1:7" ht="24.75" customHeight="1">
      <c r="B3" s="87" t="s">
        <v>293</v>
      </c>
      <c r="C3" s="161" t="str">
        <f>VLOOKUP(B3,Database!B7:C71,2,FALSE)</f>
        <v>Climate resilient planting - biodiverse</v>
      </c>
      <c r="D3" s="161"/>
      <c r="E3" s="161"/>
      <c r="F3" s="88"/>
      <c r="G3" s="88"/>
    </row>
    <row r="4" spans="1:7" ht="113.25" customHeight="1">
      <c r="B4" s="66" t="s">
        <v>339</v>
      </c>
      <c r="C4" s="65" t="s">
        <v>692</v>
      </c>
      <c r="D4" s="112" t="s">
        <v>378</v>
      </c>
      <c r="E4" s="120" t="s">
        <v>693</v>
      </c>
      <c r="F4" s="95"/>
      <c r="G4" s="96"/>
    </row>
    <row r="5" spans="1:7" ht="80.25" customHeight="1">
      <c r="B5" s="162" t="s">
        <v>343</v>
      </c>
      <c r="C5" s="163" t="s">
        <v>694</v>
      </c>
      <c r="D5" s="108"/>
      <c r="E5" s="121"/>
      <c r="F5" s="97"/>
      <c r="G5" s="98"/>
    </row>
    <row r="6" spans="1:7" ht="72" customHeight="1">
      <c r="B6" s="162"/>
      <c r="C6" s="164"/>
      <c r="D6" s="66" t="s">
        <v>345</v>
      </c>
      <c r="E6" s="67" t="str">
        <f>B18&amp;" "&amp;B19&amp;CHAR(10)&amp;B20&amp;" "&amp;B21&amp;CHAR(10)&amp;B22&amp;" "&amp;B23</f>
        <v xml:space="preserve"> 
 • Biodiversity
• Pests and Diseases </v>
      </c>
      <c r="F6" s="112" t="s">
        <v>381</v>
      </c>
      <c r="G6" s="113" t="str">
        <f>F18&amp;" "&amp;F19&amp;" "&amp;F20&amp;CHAR(10)&amp;F21&amp;" "&amp;F22&amp;" "&amp;F23&amp;CHAR(10)&amp;F24&amp;" "&amp;F25&amp;" "&amp;F26&amp;CHAR(10)&amp;F27&amp;" "&amp;F28&amp;" "&amp;F29&amp;CHAR(10)&amp;F30&amp;" "&amp;F31&amp;" "&amp;F32&amp;" "&amp;F33</f>
        <v xml:space="preserve">  
• Air quality improvement • Enhancing biodiversity 
• Streetscape improvement • Health and wellbeing  </v>
      </c>
    </row>
    <row r="7" spans="1:7" ht="48.75" customHeight="1">
      <c r="B7" s="162"/>
      <c r="C7" s="164"/>
      <c r="D7" s="66" t="s">
        <v>347</v>
      </c>
      <c r="E7" s="67" t="str">
        <f>C18&amp;CHAR(10)&amp;C19&amp;CHAR(10)&amp;C20</f>
        <v>• Buildings
• City Public Realm
• Open Spaces</v>
      </c>
      <c r="F7" s="108"/>
      <c r="G7" s="136"/>
    </row>
    <row r="8" spans="1:7" ht="73.5" customHeight="1">
      <c r="B8" s="162"/>
      <c r="C8" s="164"/>
      <c r="D8" s="66" t="s">
        <v>348</v>
      </c>
      <c r="E8" s="67" t="str">
        <f>D18&amp;"  "&amp;D19&amp;CHAR(10)&amp;D20&amp;" "&amp;D21&amp;CHAR(10)&amp;D22&amp;"  "&amp;D23&amp;CHAR(10)&amp;D24&amp;"  "&amp;D25&amp;CHAR(10)&amp;D26&amp;"  "&amp;D27</f>
        <v>• Residential Building  • Commercial or Institutional Building
 • City Gardens
• Churchyard  • TfL Street
• CoL Street  • Civic Space
• Publicly Accessible Private Land  • Open Spaces</v>
      </c>
      <c r="F8" s="66" t="s">
        <v>349</v>
      </c>
      <c r="G8" s="65" t="str">
        <f>E18&amp;" "&amp;E19&amp;" "&amp;E20&amp;CHAR(10)&amp;E21&amp;" "&amp;E22&amp;" "&amp;E23&amp;CHAR(10)&amp;E24&amp;" "&amp;E25&amp;" "&amp;E26&amp;CHAR(10)&amp;E27&amp;" "&amp;E28&amp;" "&amp;E29&amp;CHAR(10)&amp;E30&amp;" "&amp;E31</f>
        <v xml:space="preserve">• Roof  
• Soft Landscaping  • Street Furniture
  • Habitat
• Water Efficiency/Irrigation </v>
      </c>
    </row>
    <row r="9" spans="1:7" ht="81" customHeight="1">
      <c r="B9" s="162" t="s">
        <v>350</v>
      </c>
      <c r="C9" s="165" t="s">
        <v>695</v>
      </c>
      <c r="D9" s="66" t="s">
        <v>352</v>
      </c>
      <c r="E9" s="144" t="s">
        <v>696</v>
      </c>
      <c r="F9" s="146"/>
      <c r="G9" s="133"/>
    </row>
    <row r="10" spans="1:7" ht="87.75" customHeight="1">
      <c r="B10" s="162"/>
      <c r="C10" s="166"/>
      <c r="D10" s="66" t="s">
        <v>354</v>
      </c>
      <c r="E10" s="143" t="s">
        <v>697</v>
      </c>
      <c r="F10" s="152"/>
      <c r="G10" s="142"/>
    </row>
    <row r="11" spans="1:7" ht="15" customHeight="1"/>
    <row r="17" spans="2:6" hidden="1">
      <c r="B17" s="62" t="s">
        <v>44</v>
      </c>
      <c r="C17" s="62" t="s">
        <v>39</v>
      </c>
      <c r="D17" s="62" t="s">
        <v>40</v>
      </c>
      <c r="E17" s="62" t="s">
        <v>41</v>
      </c>
      <c r="F17" s="62" t="s">
        <v>45</v>
      </c>
    </row>
    <row r="18" spans="2:6" hidden="1">
      <c r="B18" s="1" t="str">
        <f>IF(INDEX(Database!$AK$7:$AK$71,MATCH($B$3,Database!$B$7:$B$71,0))="Yes",CHAR(149)&amp;" "&amp;Database!$AK$5,"")</f>
        <v/>
      </c>
      <c r="C18" s="1" t="str">
        <f>IF(INDEX(Database!$E$7:$E$71,MATCH($B$3,Database!$B$7:$B$71,0))="Yes",CHAR(149)&amp;" "&amp;Database!$E$5,"")</f>
        <v>• Buildings</v>
      </c>
      <c r="D18" s="1" t="str">
        <f>IF(INDEX(Database!$I$7:$I$71,MATCH($B$3,Database!$B$7:$B$71,0))="Yes",CHAR(149)&amp;" "&amp;Database!$I$5,"")</f>
        <v>• Residential Building</v>
      </c>
      <c r="E18" s="1" t="str">
        <f>IF(INDEX(Database!$T$7:$T$71,MATCH($B$3,Database!$B$7:$B$71,0))="Yes",CHAR(149)&amp;" "&amp;Database!$T$5,"")</f>
        <v>• Roof</v>
      </c>
      <c r="F18" s="1" t="str">
        <f>IF(INDEX(Database!$AQ$7:$AQ$71,MATCH($B$3,Database!$B$7:$B$71,0))=1,CHAR(149)&amp;" "&amp;Database!$AQ$5,"")</f>
        <v/>
      </c>
    </row>
    <row r="19" spans="2:6" hidden="1">
      <c r="B19" s="1" t="str">
        <f>IF(INDEX(Database!$AL$7:$AL$71,MATCH($B$3,Database!$B$7:$B$71,0))="Yes",CHAR(149)&amp;" "&amp;Database!$AL$5,"")</f>
        <v/>
      </c>
      <c r="C19" s="1" t="str">
        <f>IF(INDEX(Database!$F$7:$F$71,MATCH($B$3,Database!$B$7:$B$71,0))="Yes",CHAR(149)&amp;" "&amp;Database!$F$5,"")</f>
        <v>• City Public Realm</v>
      </c>
      <c r="D19" s="1" t="str">
        <f>IF(INDEX(Database!$J$7:$J$71,MATCH($B$3,Database!$B$7:$B$71,0))="Yes",CHAR(149)&amp;" "&amp;Database!$J$5,"")</f>
        <v>• Commercial or Institutional Building</v>
      </c>
      <c r="E19" s="1" t="str">
        <f>IF(INDEX(Database!$U$7:$U$71,MATCH($B$3,Database!$B$7:$B$71,0))="Yes",CHAR(149)&amp;" "&amp;Database!$U$5,"")</f>
        <v/>
      </c>
      <c r="F19" s="1" t="str">
        <f>IF(INDEX(Database!$AR$7:$AR$71,MATCH($B$3,Database!$B$7:$B$71,0))=1,CHAR(149)&amp;" "&amp;Database!$AR$5,"")</f>
        <v/>
      </c>
    </row>
    <row r="20" spans="2:6" hidden="1">
      <c r="B20" s="1" t="str">
        <f>IF(INDEX(Database!$AM$7:$AM$71,MATCH($B$3,Database!$B$7:$B$71,0))="Yes",CHAR(149)&amp;" "&amp;Database!$AM$5,"")</f>
        <v/>
      </c>
      <c r="C20" s="1" t="str">
        <f>IF(INDEX(Database!$G$7:$G$71,MATCH($B$3,Database!$B$7:$B$71,0))="Yes",CHAR(149)&amp;" "&amp;Database!$G$5,"")</f>
        <v>• Open Spaces</v>
      </c>
      <c r="D20" s="1" t="str">
        <f>IF(INDEX(Database!$K$7:$K$71,MATCH($B$3,Database!$B$7:$B$71,0))="Yes",CHAR(149)&amp;" "&amp;Database!$K$5,"")</f>
        <v/>
      </c>
      <c r="E20" s="1" t="str">
        <f>IF(INDEX(Database!$V$7:$V$71,MATCH($B$3,Database!$B$7:$B$71,0))="Yes",CHAR(149)&amp;" "&amp;Database!$V$5,"")</f>
        <v/>
      </c>
      <c r="F20" s="1" t="str">
        <f>IF(INDEX(Database!$AS$7:$AS$71,MATCH($B$3,Database!$B$7:$B$71,0))=1,CHAR(149)&amp;" "&amp;Database!$AS$5,"")</f>
        <v/>
      </c>
    </row>
    <row r="21" spans="2:6" hidden="1">
      <c r="B21" s="1" t="str">
        <f>IF(INDEX(Database!$AN$7:$AN$71,MATCH($B$3,Database!$B$7:$B$71,0))="Yes",CHAR(149)&amp;" "&amp;Database!$AN$5,"")</f>
        <v>• Biodiversity</v>
      </c>
      <c r="C21" s="1"/>
      <c r="D21" s="1" t="str">
        <f>IF(INDEX(Database!$L$7:$L$71,MATCH($B$3,Database!$B$7:$B$71,0))="Yes",CHAR(149)&amp;" "&amp;Database!$L$5,"")</f>
        <v>• City Gardens</v>
      </c>
      <c r="E21" s="1" t="str">
        <f>IF(INDEX(Database!$W$7:$W$71,MATCH($B$3,Database!$B$7:$B$71,0))="Yes",CHAR(149)&amp;" "&amp;Database!$W$5,"")</f>
        <v/>
      </c>
      <c r="F21" s="1" t="str">
        <f>IF(INDEX(Database!$AT$7:$AT$71,MATCH($B$3,Database!$B$7:$B$71,0))=1,CHAR(149)&amp;" "&amp;Database!$AT$5,"")</f>
        <v>• Air quality improvement</v>
      </c>
    </row>
    <row r="22" spans="2:6" hidden="1">
      <c r="B22" s="1" t="str">
        <f>IF(INDEX(Database!$AO$7:$AO$71,MATCH($B$3,Database!$B$7:$B$71,0))="Yes",CHAR(149)&amp;" "&amp;Database!$AO$5,"")</f>
        <v>• Pests and Diseases</v>
      </c>
      <c r="C22" s="1"/>
      <c r="D22" s="1" t="str">
        <f>IF(INDEX(Database!$M$7:$M$71,MATCH($B$3,Database!$B$7:$B$71,0))="Yes",CHAR(149)&amp;" "&amp;Database!$M$5,"")</f>
        <v>• Churchyard</v>
      </c>
      <c r="E22" s="1" t="str">
        <f>IF(INDEX(Database!$X$7:$X$71,MATCH($B$3,Database!$B$7:$B$71,0))="Yes",CHAR(149)&amp;" "&amp;Database!$X$5,"")</f>
        <v/>
      </c>
      <c r="F22" s="1" t="str">
        <f>IF(INDEX(Database!$AU$7:$AU$71,MATCH($B$3,Database!$B$7:$B$71,0))=1,CHAR(149)&amp;" "&amp;Database!$AU$5,"")</f>
        <v>• Enhancing biodiversity</v>
      </c>
    </row>
    <row r="23" spans="2:6" hidden="1">
      <c r="B23" s="1" t="str">
        <f>IF(INDEX(Database!$AP$7:$AP$71,MATCH($B$3,Database!$B$7:$B$71,0))="Yes",CHAR(149)&amp;" "&amp;Database!$AP$5,"")</f>
        <v/>
      </c>
      <c r="C23" s="1"/>
      <c r="D23" s="1" t="str">
        <f>IF(INDEX(Database!$N$7:$N$71,MATCH($B$3,Database!$B$7:$B$71,0))="Yes",CHAR(149)&amp;" "&amp;Database!$N$5,"")</f>
        <v>• TfL Street</v>
      </c>
      <c r="E23" s="1" t="str">
        <f>IF(INDEX(Database!$Y$7:$Y$71,MATCH($B$3,Database!$B$7:$B$71,0))="Yes",CHAR(149)&amp;" "&amp;Database!$Y$5,"")</f>
        <v/>
      </c>
      <c r="F23" s="1" t="str">
        <f>IF(INDEX(Database!$AV$7:$AV$71,MATCH($B$3,Database!$B$7:$B$71,0))=1,CHAR(149)&amp;" "&amp;Database!$AV$5,"")</f>
        <v/>
      </c>
    </row>
    <row r="24" spans="2:6" hidden="1">
      <c r="B24" s="1"/>
      <c r="C24" s="1"/>
      <c r="D24" s="1" t="str">
        <f>IF(INDEX(Database!$O$7:$O$71,MATCH($B$3,Database!$B$7:$B$71,0))="Yes",CHAR(149)&amp;" "&amp;Database!$O$5,"")</f>
        <v>• CoL Street</v>
      </c>
      <c r="E24" s="1" t="str">
        <f>IF(INDEX(Database!$Z$7:$Z$71,MATCH($B$3,Database!$B$7:$B$71,0))="Yes",CHAR(149)&amp;" "&amp;Database!$Z$5,"")</f>
        <v>• Soft Landscaping</v>
      </c>
      <c r="F24" s="1" t="str">
        <f>IF(INDEX(Database!$AW$7:$AW$71,MATCH($B$3,Database!$B$7:$B$71,0))=1,CHAR(149)&amp;" "&amp;Database!$AW$5,"")</f>
        <v/>
      </c>
    </row>
    <row r="25" spans="2:6" hidden="1">
      <c r="B25" s="1"/>
      <c r="C25" s="1"/>
      <c r="D25" s="1" t="str">
        <f>IF(INDEX(Database!$P$7:$P$71,MATCH($B$3,Database!$B$7:$B$71,0))="Yes",CHAR(149)&amp;" "&amp;Database!$P$5,"")</f>
        <v>• Civic Space</v>
      </c>
      <c r="E25" s="1" t="str">
        <f>IF(INDEX(Database!$AA$7:$AA$71,MATCH($B$3,Database!$B$7:$B$71,0))="Yes",CHAR(149)&amp;" "&amp;Database!$AA$5,"")</f>
        <v/>
      </c>
      <c r="F25" s="1" t="str">
        <f>IF(INDEX(Database!$AX$7:$AX$71,MATCH($B$3,Database!$B$7:$B$71,0))=1,CHAR(149)&amp;" "&amp;Database!$AX$5,"")</f>
        <v/>
      </c>
    </row>
    <row r="26" spans="2:6" hidden="1">
      <c r="B26" s="1"/>
      <c r="C26" s="1"/>
      <c r="D26" s="1" t="str">
        <f>IF(INDEX(Database!$Q$7:$Q$71,MATCH($B$3,Database!$B$7:$B$71,0))="Yes",CHAR(149)&amp;" "&amp;Database!$Q$5,"")</f>
        <v>• Publicly Accessible Private Land</v>
      </c>
      <c r="E26" s="1" t="str">
        <f>IF(INDEX(Database!$AB$7:$AB$71,MATCH($B$3,Database!$B$7:$B$71,0))="Yes",CHAR(149)&amp;" "&amp;Database!$AB$5,"")</f>
        <v>• Street Furniture</v>
      </c>
      <c r="F26" s="1" t="str">
        <f>IF(INDEX(Database!$AY$7:$AY$71,MATCH($B$3,Database!$B$7:$B$71,0))=1,CHAR(149)&amp;" "&amp;Database!$AY$5,"")</f>
        <v/>
      </c>
    </row>
    <row r="27" spans="2:6" hidden="1">
      <c r="B27" s="1"/>
      <c r="C27" s="1"/>
      <c r="D27" s="1" t="str">
        <f>IF(INDEX(Database!$R$7:$R$71,MATCH($B$3,Database!$B$7:$B$71,0))="Yes",CHAR(149)&amp;" "&amp;Database!$R$5,"")</f>
        <v>• Open Spaces</v>
      </c>
      <c r="E27" s="1" t="str">
        <f>IF(INDEX(Database!$AC$7:$AC$71,MATCH($B$3,Database!$B$7:$B$71,0))="Yes",CHAR(149)&amp;" "&amp;Database!$AC$5,"")</f>
        <v/>
      </c>
      <c r="F27" s="1" t="str">
        <f>IF(INDEX(Database!$AZ$7:$AZ$71,MATCH($B$3,Database!$B$7:$B$71,0))=1,CHAR(149)&amp;" "&amp;Database!$AZ$5,"")</f>
        <v/>
      </c>
    </row>
    <row r="28" spans="2:6" hidden="1">
      <c r="B28" s="1"/>
      <c r="C28" s="1"/>
      <c r="D28" s="1"/>
      <c r="E28" s="1" t="str">
        <f>IF(INDEX(Database!$AD$7:$AD$71,MATCH($B$3,Database!$B$7:$B$71,0))="Yes",CHAR(149)&amp;" "&amp;Database!$AD$5,"")</f>
        <v/>
      </c>
      <c r="F28" s="1" t="str">
        <f>IF(INDEX(Database!$BA$7:$BA$71,MATCH($B$3,Database!$B$7:$B$71,0))=1,CHAR(149)&amp;" "&amp;Database!$BA$5,"")</f>
        <v/>
      </c>
    </row>
    <row r="29" spans="2:6" hidden="1">
      <c r="B29" s="1"/>
      <c r="C29" s="1"/>
      <c r="D29" s="1"/>
      <c r="E29" s="1" t="str">
        <f>IF(INDEX(Database!$AE$7:$AE$71,MATCH($B$3,Database!$B$7:$B$71,0))="Yes",CHAR(149)&amp;" "&amp;Database!$AE$5,"")</f>
        <v>• Habitat</v>
      </c>
      <c r="F29" s="1" t="str">
        <f>IF(INDEX(Database!$BB$7:$BB$71,MATCH($B$3,Database!$B$7:$B$71,0))=1,CHAR(149)&amp;" "&amp;Database!$BB$5,"")</f>
        <v/>
      </c>
    </row>
    <row r="30" spans="2:6" hidden="1">
      <c r="B30" s="1"/>
      <c r="C30" s="1"/>
      <c r="D30" s="1"/>
      <c r="E30" s="1" t="str">
        <f>IF(INDEX(Database!$AF$7:$AF$71,MATCH($B$3,Database!$B$7:$B$71,0))="Yes",CHAR(149)&amp;" "&amp;Database!$AF$5,"")</f>
        <v>• Water Efficiency/Irrigation</v>
      </c>
      <c r="F30" s="1" t="str">
        <f>IF(INDEX(Database!$BC$7:$BC$71,MATCH($B$3,Database!$B$7:$B$71,0))=1,CHAR(149)&amp;" "&amp;Database!$BC$5,"")</f>
        <v>• Streetscape improvement</v>
      </c>
    </row>
    <row r="31" spans="2:6" hidden="1">
      <c r="B31" s="1"/>
      <c r="C31" s="1"/>
      <c r="D31" s="1"/>
      <c r="E31" s="1" t="str">
        <f>IF(INDEX(Database!$AG$7:$AG$71,MATCH($B$3,Database!$B$7:$B$71,0))="Yes",CHAR(149)&amp;" "&amp;Database!$AG$5,"")</f>
        <v/>
      </c>
      <c r="F31" s="1" t="str">
        <f>IF(INDEX(Database!$BD$7:$BD$71,MATCH($B$3,Database!$B$7:$B$71,0))=1,CHAR(149)&amp;" "&amp;Database!$BD$5,"")</f>
        <v>• Health and wellbeing</v>
      </c>
    </row>
    <row r="32" spans="2:6" hidden="1">
      <c r="B32" s="1"/>
      <c r="C32" s="1"/>
      <c r="D32" s="1"/>
      <c r="E32" s="1"/>
      <c r="F32" s="1" t="str">
        <f>IF(INDEX(Database!$BE$7:$BE$71,MATCH($B$3,Database!$B$7:$B$71,0))=1,CHAR(149)&amp;" "&amp;Database!$BE$5,"")</f>
        <v/>
      </c>
    </row>
    <row r="33" spans="2:6" hidden="1">
      <c r="B33" s="1"/>
      <c r="C33" s="1"/>
      <c r="D33" s="1"/>
      <c r="E33" s="1"/>
      <c r="F33" s="1" t="str">
        <f>IF(INDEX(Database!$BF$7:$BF$71,MATCH($B$3,Database!$B$7:$B$71,0))=1,CHAR(149)&amp;" "&amp;Database!$BF$5,"")</f>
        <v/>
      </c>
    </row>
  </sheetData>
  <mergeCells count="6">
    <mergeCell ref="B9:B10"/>
    <mergeCell ref="C9:C10"/>
    <mergeCell ref="A1:C1"/>
    <mergeCell ref="C3:E3"/>
    <mergeCell ref="B5:B8"/>
    <mergeCell ref="C5:C8"/>
  </mergeCells>
  <hyperlinks>
    <hyperlink ref="A1" location="'Criteria Selection'!A1" display="&lt; BACK TO CRITERIA SELECTION" xr:uid="{504C16AD-4FD0-4F61-8D33-3C6851A2C4C9}"/>
  </hyperlinks>
  <pageMargins left="0.7" right="0.7" top="0.75" bottom="0.75" header="0.3" footer="0.3"/>
  <pageSetup paperSize="9" orientation="portrait" r:id="rId1"/>
  <drawing r:id="rId2"/>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7C5AAA-D0A7-4AF9-BCA4-557939FCAFE1}">
  <sheetPr codeName="Sheet67"/>
  <dimension ref="A1:G33"/>
  <sheetViews>
    <sheetView topLeftCell="D1" zoomScale="80" zoomScaleNormal="80" workbookViewId="0">
      <selection activeCell="P8" sqref="P8"/>
    </sheetView>
  </sheetViews>
  <sheetFormatPr defaultRowHeight="16.5"/>
  <cols>
    <col min="1" max="1" width="2.5" customWidth="1"/>
    <col min="2" max="2" width="12.625" customWidth="1"/>
    <col min="3" max="3" width="124.375" customWidth="1"/>
    <col min="4" max="4" width="13.375" customWidth="1"/>
    <col min="5" max="5" width="41.5" customWidth="1"/>
    <col min="6" max="6" width="11.5" customWidth="1"/>
    <col min="7" max="7" width="48.875" customWidth="1"/>
  </cols>
  <sheetData>
    <row r="1" spans="1:7" s="59" customFormat="1" ht="23.25" customHeight="1">
      <c r="A1" s="160" t="s">
        <v>338</v>
      </c>
      <c r="B1" s="160"/>
      <c r="C1" s="160"/>
    </row>
    <row r="2" spans="1:7" ht="8.25" customHeight="1"/>
    <row r="3" spans="1:7" ht="24.75" customHeight="1">
      <c r="B3" s="87" t="s">
        <v>296</v>
      </c>
      <c r="C3" s="161" t="str">
        <f>VLOOKUP(B3,Database!B7:C71,2,FALSE)</f>
        <v>Community allotment beds</v>
      </c>
      <c r="D3" s="161"/>
      <c r="E3" s="161"/>
      <c r="F3" s="88"/>
      <c r="G3" s="88"/>
    </row>
    <row r="4" spans="1:7" ht="113.25" customHeight="1">
      <c r="B4" s="66" t="s">
        <v>339</v>
      </c>
      <c r="C4" s="65" t="s">
        <v>698</v>
      </c>
      <c r="D4" s="112" t="s">
        <v>378</v>
      </c>
      <c r="E4" s="119" t="s">
        <v>699</v>
      </c>
      <c r="F4" s="95"/>
      <c r="G4" s="96"/>
    </row>
    <row r="5" spans="1:7" ht="80.25" customHeight="1">
      <c r="B5" s="162" t="s">
        <v>343</v>
      </c>
      <c r="C5" s="163" t="s">
        <v>700</v>
      </c>
      <c r="D5" s="108"/>
      <c r="E5" s="118"/>
      <c r="F5" s="97"/>
      <c r="G5" s="98"/>
    </row>
    <row r="6" spans="1:7" ht="76.5" customHeight="1">
      <c r="B6" s="162"/>
      <c r="C6" s="164"/>
      <c r="D6" s="66" t="s">
        <v>345</v>
      </c>
      <c r="E6" s="67" t="str">
        <f>B18&amp;" "&amp;B19&amp;CHAR(10)&amp;B20&amp;" "&amp;B21&amp;CHAR(10)&amp;B22&amp;" "&amp;B23</f>
        <v xml:space="preserve"> 
 • Food, Trade and Infrastructure</v>
      </c>
      <c r="F6" s="112" t="s">
        <v>381</v>
      </c>
      <c r="G6" s="150" t="str">
        <f>F18&amp;" "&amp;F19&amp;" "&amp;F20&amp;CHAR(10)&amp;F21&amp;" "&amp;F22&amp;" "&amp;F23&amp;CHAR(10)&amp;F24&amp;" "&amp;F25&amp;" "&amp;F26&amp;CHAR(10)&amp;F27&amp;" "&amp;F28&amp;" "&amp;F29&amp;CHAR(10)&amp;F30&amp;" "&amp;F31&amp;" "&amp;F32&amp;" "&amp;F33</f>
        <v xml:space="preserve">  
 • Health and wellbeing  • Amenity space</v>
      </c>
    </row>
    <row r="7" spans="1:7" ht="48.75" customHeight="1">
      <c r="B7" s="162"/>
      <c r="C7" s="164"/>
      <c r="D7" s="66" t="s">
        <v>347</v>
      </c>
      <c r="E7" s="67" t="str">
        <f>C18&amp;CHAR(10)&amp;C19&amp;CHAR(10)&amp;C20</f>
        <v>• Buildings
• Open Spaces</v>
      </c>
      <c r="F7" s="108"/>
      <c r="G7" s="114"/>
    </row>
    <row r="8" spans="1:7" ht="73.5" customHeight="1">
      <c r="B8" s="162"/>
      <c r="C8" s="164"/>
      <c r="D8" s="66" t="s">
        <v>348</v>
      </c>
      <c r="E8" s="67" t="str">
        <f>D18&amp;"  "&amp;D19&amp;CHAR(10)&amp;D20&amp;" "&amp;D21&amp;CHAR(10)&amp;D22&amp;"  "&amp;D23&amp;CHAR(10)&amp;D24&amp;"  "&amp;D25&amp;CHAR(10)&amp;D26&amp;"  "&amp;D27</f>
        <v>• Residential Building  • Commercial or Institutional Building
 • City Gardens
  • Open Spaces</v>
      </c>
      <c r="F8" s="66" t="s">
        <v>349</v>
      </c>
      <c r="G8" s="65" t="str">
        <f>E18&amp;" "&amp;E19&amp;" "&amp;E20&amp;CHAR(10)&amp;E21&amp;" "&amp;E22&amp;" "&amp;E23&amp;CHAR(10)&amp;E24&amp;" "&amp;E25&amp;" "&amp;E26&amp;CHAR(10)&amp;E27&amp;" "&amp;E28&amp;" "&amp;E29&amp;CHAR(10)&amp;E30&amp;" "&amp;E31</f>
        <v xml:space="preserve">  
• Soft Landscaping  
 </v>
      </c>
    </row>
    <row r="9" spans="1:7" ht="109.5" customHeight="1">
      <c r="B9" s="162" t="s">
        <v>350</v>
      </c>
      <c r="C9" s="165" t="s">
        <v>701</v>
      </c>
      <c r="D9" s="66" t="s">
        <v>352</v>
      </c>
      <c r="E9" s="144" t="s">
        <v>702</v>
      </c>
      <c r="F9" s="151"/>
      <c r="G9" s="137"/>
    </row>
    <row r="10" spans="1:7" ht="80.25" customHeight="1">
      <c r="B10" s="162"/>
      <c r="C10" s="166"/>
      <c r="D10" s="66" t="s">
        <v>354</v>
      </c>
      <c r="E10" s="143" t="s">
        <v>703</v>
      </c>
      <c r="F10" s="152"/>
      <c r="G10" s="142"/>
    </row>
    <row r="11" spans="1:7" ht="15" customHeight="1"/>
    <row r="17" spans="2:6" hidden="1">
      <c r="B17" s="62" t="s">
        <v>44</v>
      </c>
      <c r="C17" s="62" t="s">
        <v>39</v>
      </c>
      <c r="D17" s="62" t="s">
        <v>40</v>
      </c>
      <c r="E17" s="62" t="s">
        <v>41</v>
      </c>
      <c r="F17" s="62" t="s">
        <v>45</v>
      </c>
    </row>
    <row r="18" spans="2:6" hidden="1">
      <c r="B18" s="1" t="str">
        <f>IF(INDEX(Database!$AK$7:$AK$71,MATCH($B$3,Database!$B$7:$B$71,0))="Yes",CHAR(149)&amp;" "&amp;Database!$AK$5,"")</f>
        <v/>
      </c>
      <c r="C18" s="1" t="str">
        <f>IF(INDEX(Database!$E$7:$E$71,MATCH($B$3,Database!$B$7:$B$71,0))="Yes",CHAR(149)&amp;" "&amp;Database!$E$5,"")</f>
        <v>• Buildings</v>
      </c>
      <c r="D18" s="1" t="str">
        <f>IF(INDEX(Database!$I$7:$I$71,MATCH($B$3,Database!$B$7:$B$71,0))="Yes",CHAR(149)&amp;" "&amp;Database!$I$5,"")</f>
        <v>• Residential Building</v>
      </c>
      <c r="E18" s="1" t="str">
        <f>IF(INDEX(Database!$T$7:$T$71,MATCH($B$3,Database!$B$7:$B$71,0))="Yes",CHAR(149)&amp;" "&amp;Database!$T$5,"")</f>
        <v/>
      </c>
      <c r="F18" s="1" t="str">
        <f>IF(INDEX(Database!$AQ$7:$AQ$71,MATCH($B$3,Database!$B$7:$B$71,0))=1,CHAR(149)&amp;" "&amp;Database!$AQ$5,"")</f>
        <v/>
      </c>
    </row>
    <row r="19" spans="2:6" hidden="1">
      <c r="B19" s="1" t="str">
        <f>IF(INDEX(Database!$AL$7:$AL$71,MATCH($B$3,Database!$B$7:$B$71,0))="Yes",CHAR(149)&amp;" "&amp;Database!$AL$5,"")</f>
        <v/>
      </c>
      <c r="C19" s="1" t="str">
        <f>IF(INDEX(Database!$F$7:$F$71,MATCH($B$3,Database!$B$7:$B$71,0))="Yes",CHAR(149)&amp;" "&amp;Database!$F$5,"")</f>
        <v/>
      </c>
      <c r="D19" s="1" t="str">
        <f>IF(INDEX(Database!$J$7:$J$71,MATCH($B$3,Database!$B$7:$B$71,0))="Yes",CHAR(149)&amp;" "&amp;Database!$J$5,"")</f>
        <v>• Commercial or Institutional Building</v>
      </c>
      <c r="E19" s="1" t="str">
        <f>IF(INDEX(Database!$U$7:$U$71,MATCH($B$3,Database!$B$7:$B$71,0))="Yes",CHAR(149)&amp;" "&amp;Database!$U$5,"")</f>
        <v/>
      </c>
      <c r="F19" s="1" t="str">
        <f>IF(INDEX(Database!$AR$7:$AR$71,MATCH($B$3,Database!$B$7:$B$71,0))=1,CHAR(149)&amp;" "&amp;Database!$AR$5,"")</f>
        <v/>
      </c>
    </row>
    <row r="20" spans="2:6" hidden="1">
      <c r="B20" s="1" t="str">
        <f>IF(INDEX(Database!$AM$7:$AM$71,MATCH($B$3,Database!$B$7:$B$71,0))="Yes",CHAR(149)&amp;" "&amp;Database!$AM$5,"")</f>
        <v/>
      </c>
      <c r="C20" s="1" t="str">
        <f>IF(INDEX(Database!$G$7:$G$71,MATCH($B$3,Database!$B$7:$B$71,0))="Yes",CHAR(149)&amp;" "&amp;Database!$G$5,"")</f>
        <v>• Open Spaces</v>
      </c>
      <c r="D20" s="1" t="str">
        <f>IF(INDEX(Database!$K$7:$K$71,MATCH($B$3,Database!$B$7:$B$71,0))="Yes",CHAR(149)&amp;" "&amp;Database!$K$5,"")</f>
        <v/>
      </c>
      <c r="E20" s="1" t="str">
        <f>IF(INDEX(Database!$V$7:$V$71,MATCH($B$3,Database!$B$7:$B$71,0))="Yes",CHAR(149)&amp;" "&amp;Database!$V$5,"")</f>
        <v/>
      </c>
      <c r="F20" s="1" t="str">
        <f>IF(INDEX(Database!$AS$7:$AS$71,MATCH($B$3,Database!$B$7:$B$71,0))=1,CHAR(149)&amp;" "&amp;Database!$AS$5,"")</f>
        <v/>
      </c>
    </row>
    <row r="21" spans="2:6" hidden="1">
      <c r="B21" s="1" t="str">
        <f>IF(INDEX(Database!$AN$7:$AN$71,MATCH($B$3,Database!$B$7:$B$71,0))="Yes",CHAR(149)&amp;" "&amp;Database!$AN$5,"")</f>
        <v/>
      </c>
      <c r="C21" s="1"/>
      <c r="D21" s="1" t="str">
        <f>IF(INDEX(Database!$L$7:$L$71,MATCH($B$3,Database!$B$7:$B$71,0))="Yes",CHAR(149)&amp;" "&amp;Database!$L$5,"")</f>
        <v>• City Gardens</v>
      </c>
      <c r="E21" s="1" t="str">
        <f>IF(INDEX(Database!$W$7:$W$71,MATCH($B$3,Database!$B$7:$B$71,0))="Yes",CHAR(149)&amp;" "&amp;Database!$W$5,"")</f>
        <v/>
      </c>
      <c r="F21" s="1" t="str">
        <f>IF(INDEX(Database!$AT$7:$AT$71,MATCH($B$3,Database!$B$7:$B$71,0))=1,CHAR(149)&amp;" "&amp;Database!$AT$5,"")</f>
        <v/>
      </c>
    </row>
    <row r="22" spans="2:6" hidden="1">
      <c r="B22" s="1" t="str">
        <f>IF(INDEX(Database!$AO$7:$AO$71,MATCH($B$3,Database!$B$7:$B$71,0))="Yes",CHAR(149)&amp;" "&amp;Database!$AO$5,"")</f>
        <v/>
      </c>
      <c r="C22" s="1"/>
      <c r="D22" s="1" t="str">
        <f>IF(INDEX(Database!$M$7:$M$71,MATCH($B$3,Database!$B$7:$B$71,0))="Yes",CHAR(149)&amp;" "&amp;Database!$M$5,"")</f>
        <v/>
      </c>
      <c r="E22" s="1" t="str">
        <f>IF(INDEX(Database!$X$7:$X$71,MATCH($B$3,Database!$B$7:$B$71,0))="Yes",CHAR(149)&amp;" "&amp;Database!$X$5,"")</f>
        <v/>
      </c>
      <c r="F22" s="1" t="str">
        <f>IF(INDEX(Database!$AU$7:$AU$71,MATCH($B$3,Database!$B$7:$B$71,0))=1,CHAR(149)&amp;" "&amp;Database!$AU$5,"")</f>
        <v/>
      </c>
    </row>
    <row r="23" spans="2:6" hidden="1">
      <c r="B23" s="1" t="str">
        <f>IF(INDEX(Database!$AP$7:$AP$71,MATCH($B$3,Database!$B$7:$B$71,0))="Yes",CHAR(149)&amp;" "&amp;Database!$AP$5,"")</f>
        <v>• Food, Trade and Infrastructure</v>
      </c>
      <c r="C23" s="1"/>
      <c r="D23" s="1" t="str">
        <f>IF(INDEX(Database!$N$7:$N$71,MATCH($B$3,Database!$B$7:$B$71,0))="Yes",CHAR(149)&amp;" "&amp;Database!$N$5,"")</f>
        <v/>
      </c>
      <c r="E23" s="1" t="str">
        <f>IF(INDEX(Database!$Y$7:$Y$71,MATCH($B$3,Database!$B$7:$B$71,0))="Yes",CHAR(149)&amp;" "&amp;Database!$Y$5,"")</f>
        <v/>
      </c>
      <c r="F23" s="1" t="str">
        <f>IF(INDEX(Database!$AV$7:$AV$71,MATCH($B$3,Database!$B$7:$B$71,0))=1,CHAR(149)&amp;" "&amp;Database!$AV$5,"")</f>
        <v/>
      </c>
    </row>
    <row r="24" spans="2:6" hidden="1">
      <c r="B24" s="1"/>
      <c r="C24" s="1"/>
      <c r="D24" s="1" t="str">
        <f>IF(INDEX(Database!$O$7:$O$71,MATCH($B$3,Database!$B$7:$B$71,0))="Yes",CHAR(149)&amp;" "&amp;Database!$O$5,"")</f>
        <v/>
      </c>
      <c r="E24" s="1" t="str">
        <f>IF(INDEX(Database!$Z$7:$Z$71,MATCH($B$3,Database!$B$7:$B$71,0))="Yes",CHAR(149)&amp;" "&amp;Database!$Z$5,"")</f>
        <v>• Soft Landscaping</v>
      </c>
      <c r="F24" s="1" t="str">
        <f>IF(INDEX(Database!$AW$7:$AW$71,MATCH($B$3,Database!$B$7:$B$71,0))=1,CHAR(149)&amp;" "&amp;Database!$AW$5,"")</f>
        <v/>
      </c>
    </row>
    <row r="25" spans="2:6" hidden="1">
      <c r="B25" s="1"/>
      <c r="C25" s="1"/>
      <c r="D25" s="1" t="str">
        <f>IF(INDEX(Database!$P$7:$P$71,MATCH($B$3,Database!$B$7:$B$71,0))="Yes",CHAR(149)&amp;" "&amp;Database!$P$5,"")</f>
        <v/>
      </c>
      <c r="E25" s="1" t="str">
        <f>IF(INDEX(Database!$AA$7:$AA$71,MATCH($B$3,Database!$B$7:$B$71,0))="Yes",CHAR(149)&amp;" "&amp;Database!$AA$5,"")</f>
        <v/>
      </c>
      <c r="F25" s="1" t="str">
        <f>IF(INDEX(Database!$AX$7:$AX$71,MATCH($B$3,Database!$B$7:$B$71,0))=1,CHAR(149)&amp;" "&amp;Database!$AX$5,"")</f>
        <v/>
      </c>
    </row>
    <row r="26" spans="2:6" hidden="1">
      <c r="B26" s="1"/>
      <c r="C26" s="1"/>
      <c r="D26" s="1" t="str">
        <f>IF(INDEX(Database!$Q$7:$Q$71,MATCH($B$3,Database!$B$7:$B$71,0))="Yes",CHAR(149)&amp;" "&amp;Database!$Q$5,"")</f>
        <v/>
      </c>
      <c r="E26" s="1" t="str">
        <f>IF(INDEX(Database!$AB$7:$AB$71,MATCH($B$3,Database!$B$7:$B$71,0))="Yes",CHAR(149)&amp;" "&amp;Database!$AB$5,"")</f>
        <v/>
      </c>
      <c r="F26" s="1" t="str">
        <f>IF(INDEX(Database!$AY$7:$AY$71,MATCH($B$3,Database!$B$7:$B$71,0))=1,CHAR(149)&amp;" "&amp;Database!$AY$5,"")</f>
        <v/>
      </c>
    </row>
    <row r="27" spans="2:6" hidden="1">
      <c r="B27" s="1"/>
      <c r="C27" s="1"/>
      <c r="D27" s="1" t="str">
        <f>IF(INDEX(Database!$R$7:$R$71,MATCH($B$3,Database!$B$7:$B$71,0))="Yes",CHAR(149)&amp;" "&amp;Database!$R$5,"")</f>
        <v>• Open Spaces</v>
      </c>
      <c r="E27" s="1" t="str">
        <f>IF(INDEX(Database!$AC$7:$AC$71,MATCH($B$3,Database!$B$7:$B$71,0))="Yes",CHAR(149)&amp;" "&amp;Database!$AC$5,"")</f>
        <v/>
      </c>
      <c r="F27" s="1" t="str">
        <f>IF(INDEX(Database!$AZ$7:$AZ$71,MATCH($B$3,Database!$B$7:$B$71,0))=1,CHAR(149)&amp;" "&amp;Database!$AZ$5,"")</f>
        <v/>
      </c>
    </row>
    <row r="28" spans="2:6" hidden="1">
      <c r="B28" s="1"/>
      <c r="C28" s="1"/>
      <c r="D28" s="1"/>
      <c r="E28" s="1" t="str">
        <f>IF(INDEX(Database!$AD$7:$AD$71,MATCH($B$3,Database!$B$7:$B$71,0))="Yes",CHAR(149)&amp;" "&amp;Database!$AD$5,"")</f>
        <v/>
      </c>
      <c r="F28" s="1" t="str">
        <f>IF(INDEX(Database!$BA$7:$BA$71,MATCH($B$3,Database!$B$7:$B$71,0))=1,CHAR(149)&amp;" "&amp;Database!$BA$5,"")</f>
        <v/>
      </c>
    </row>
    <row r="29" spans="2:6" hidden="1">
      <c r="B29" s="1"/>
      <c r="C29" s="1"/>
      <c r="D29" s="1"/>
      <c r="E29" s="1" t="str">
        <f>IF(INDEX(Database!$AE$7:$AE$71,MATCH($B$3,Database!$B$7:$B$71,0))="Yes",CHAR(149)&amp;" "&amp;Database!$AE$5,"")</f>
        <v/>
      </c>
      <c r="F29" s="1" t="str">
        <f>IF(INDEX(Database!$BB$7:$BB$71,MATCH($B$3,Database!$B$7:$B$71,0))=1,CHAR(149)&amp;" "&amp;Database!$BB$5,"")</f>
        <v/>
      </c>
    </row>
    <row r="30" spans="2:6" hidden="1">
      <c r="B30" s="1"/>
      <c r="C30" s="1"/>
      <c r="D30" s="1"/>
      <c r="E30" s="1" t="str">
        <f>IF(INDEX(Database!$AF$7:$AF$71,MATCH($B$3,Database!$B$7:$B$71,0))="Yes",CHAR(149)&amp;" "&amp;Database!$AF$5,"")</f>
        <v/>
      </c>
      <c r="F30" s="1" t="str">
        <f>IF(INDEX(Database!$BC$7:$BC$71,MATCH($B$3,Database!$B$7:$B$71,0))=1,CHAR(149)&amp;" "&amp;Database!$BC$5,"")</f>
        <v/>
      </c>
    </row>
    <row r="31" spans="2:6" hidden="1">
      <c r="B31" s="1"/>
      <c r="C31" s="1"/>
      <c r="D31" s="1"/>
      <c r="E31" s="1" t="str">
        <f>IF(INDEX(Database!$AG$7:$AG$71,MATCH($B$3,Database!$B$7:$B$71,0))="Yes",CHAR(149)&amp;" "&amp;Database!$AG$5,"")</f>
        <v/>
      </c>
      <c r="F31" s="1" t="str">
        <f>IF(INDEX(Database!$BD$7:$BD$71,MATCH($B$3,Database!$B$7:$B$71,0))=1,CHAR(149)&amp;" "&amp;Database!$BD$5,"")</f>
        <v>• Health and wellbeing</v>
      </c>
    </row>
    <row r="32" spans="2:6" hidden="1">
      <c r="B32" s="1"/>
      <c r="C32" s="1"/>
      <c r="D32" s="1"/>
      <c r="E32" s="1"/>
      <c r="F32" s="1" t="str">
        <f>IF(INDEX(Database!$BE$7:$BE$71,MATCH($B$3,Database!$B$7:$B$71,0))=1,CHAR(149)&amp;" "&amp;Database!$BE$5,"")</f>
        <v/>
      </c>
    </row>
    <row r="33" spans="2:6" hidden="1">
      <c r="B33" s="1"/>
      <c r="C33" s="1"/>
      <c r="D33" s="1"/>
      <c r="E33" s="1"/>
      <c r="F33" s="1" t="str">
        <f>IF(INDEX(Database!$BF$7:$BF$71,MATCH($B$3,Database!$B$7:$B$71,0))=1,CHAR(149)&amp;" "&amp;Database!$BF$5,"")</f>
        <v>• Amenity space</v>
      </c>
    </row>
  </sheetData>
  <mergeCells count="6">
    <mergeCell ref="B9:B10"/>
    <mergeCell ref="C9:C10"/>
    <mergeCell ref="A1:C1"/>
    <mergeCell ref="C3:E3"/>
    <mergeCell ref="B5:B8"/>
    <mergeCell ref="C5:C8"/>
  </mergeCells>
  <hyperlinks>
    <hyperlink ref="A1" location="'Criteria Selection'!A1" display="&lt; BACK TO CRITERIA SELECTION" xr:uid="{1E04F20D-ABDD-41FD-979A-64C3212E696C}"/>
  </hyperlinks>
  <pageMargins left="0.7" right="0.7" top="0.75" bottom="0.75" header="0.3" footer="0.3"/>
  <pageSetup paperSize="9" orientation="portrait" r:id="rId1"/>
  <drawing r:id="rId2"/>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422E44-EDAD-4648-9723-DB7E9B635234}">
  <sheetPr codeName="Sheet60"/>
  <dimension ref="A1:G33"/>
  <sheetViews>
    <sheetView topLeftCell="C1" zoomScale="80" zoomScaleNormal="80" workbookViewId="0">
      <selection activeCell="G7" sqref="G7"/>
    </sheetView>
  </sheetViews>
  <sheetFormatPr defaultRowHeight="16.5"/>
  <cols>
    <col min="1" max="1" width="2.5" customWidth="1"/>
    <col min="2" max="2" width="12.625" customWidth="1"/>
    <col min="3" max="3" width="124.375" customWidth="1"/>
    <col min="4" max="4" width="13.375" customWidth="1"/>
    <col min="5" max="5" width="41.5" customWidth="1"/>
    <col min="6" max="6" width="11.5" customWidth="1"/>
    <col min="7" max="7" width="48.875" customWidth="1"/>
  </cols>
  <sheetData>
    <row r="1" spans="1:7" s="59" customFormat="1" ht="23.25" customHeight="1">
      <c r="A1" s="160" t="s">
        <v>338</v>
      </c>
      <c r="B1" s="160"/>
      <c r="C1" s="160"/>
    </row>
    <row r="2" spans="1:7" ht="8.25" customHeight="1"/>
    <row r="3" spans="1:7" ht="24.75" customHeight="1">
      <c r="B3" s="87" t="s">
        <v>299</v>
      </c>
      <c r="C3" s="161" t="str">
        <f>VLOOKUP(B3,Database!B7:C71,2,FALSE)</f>
        <v>Food growing space</v>
      </c>
      <c r="D3" s="161"/>
      <c r="E3" s="161"/>
      <c r="F3" s="88"/>
      <c r="G3" s="88"/>
    </row>
    <row r="4" spans="1:7" ht="113.25" customHeight="1">
      <c r="B4" s="66" t="s">
        <v>339</v>
      </c>
      <c r="C4" s="65" t="s">
        <v>704</v>
      </c>
      <c r="D4" s="112" t="s">
        <v>378</v>
      </c>
      <c r="E4" s="119" t="s">
        <v>705</v>
      </c>
      <c r="F4" s="95"/>
      <c r="G4" s="96"/>
    </row>
    <row r="5" spans="1:7" ht="80.25" customHeight="1">
      <c r="B5" s="162" t="s">
        <v>343</v>
      </c>
      <c r="C5" s="163" t="s">
        <v>700</v>
      </c>
      <c r="D5" s="108"/>
      <c r="E5" s="118"/>
      <c r="F5" s="97"/>
      <c r="G5" s="98"/>
    </row>
    <row r="6" spans="1:7" ht="85.5" customHeight="1">
      <c r="B6" s="162"/>
      <c r="C6" s="164"/>
      <c r="D6" s="66" t="s">
        <v>345</v>
      </c>
      <c r="E6" s="67" t="str">
        <f>B18&amp;" "&amp;B19&amp;CHAR(10)&amp;B20&amp;" "&amp;B21&amp;CHAR(10)&amp;B22&amp;" "&amp;B23</f>
        <v xml:space="preserve"> 
 • Food, Trade and Infrastructure</v>
      </c>
      <c r="F6" s="112" t="s">
        <v>381</v>
      </c>
      <c r="G6" s="147" t="str">
        <f>F18&amp;" "&amp;F19&amp;" "&amp;F20&amp;CHAR(10)&amp;F21&amp;" "&amp;F22&amp;" "&amp;F23&amp;CHAR(10)&amp;F24&amp;" "&amp;F25&amp;" "&amp;F26&amp;CHAR(10)&amp;F27&amp;" "&amp;F28&amp;" "&amp;F29&amp;CHAR(10)&amp;F30&amp;" "&amp;F31&amp;" "&amp;F32&amp;" "&amp;F33</f>
        <v xml:space="preserve">  
 • Health and wellbeing  • Amenity space</v>
      </c>
    </row>
    <row r="7" spans="1:7" ht="48.75" customHeight="1">
      <c r="B7" s="162"/>
      <c r="C7" s="164"/>
      <c r="D7" s="66" t="s">
        <v>347</v>
      </c>
      <c r="E7" s="67" t="str">
        <f>C18&amp;CHAR(10)&amp;C19&amp;CHAR(10)&amp;C20</f>
        <v>• Buildings
• Open Spaces</v>
      </c>
      <c r="F7" s="108"/>
      <c r="G7" s="114"/>
    </row>
    <row r="8" spans="1:7" ht="73.5" customHeight="1">
      <c r="B8" s="162"/>
      <c r="C8" s="164"/>
      <c r="D8" s="66" t="s">
        <v>348</v>
      </c>
      <c r="E8" s="67" t="str">
        <f>D18&amp;"  "&amp;D19&amp;CHAR(10)&amp;D20&amp;" "&amp;D21&amp;CHAR(10)&amp;D22&amp;"  "&amp;D23&amp;CHAR(10)&amp;D24&amp;"  "&amp;D25&amp;CHAR(10)&amp;D26&amp;"  "&amp;D27</f>
        <v xml:space="preserve">  • Commercial or Institutional Building
• Publicly Accessible Private Land  • Open Spaces</v>
      </c>
      <c r="F8" s="66" t="s">
        <v>349</v>
      </c>
      <c r="G8" s="65" t="str">
        <f>E18&amp;" "&amp;E19&amp;" "&amp;E20&amp;CHAR(10)&amp;E21&amp;" "&amp;E22&amp;" "&amp;E23&amp;CHAR(10)&amp;E24&amp;" "&amp;E25&amp;" "&amp;E26&amp;CHAR(10)&amp;E27&amp;" "&amp;E28&amp;" "&amp;E29&amp;CHAR(10)&amp;E30&amp;" "&amp;E31</f>
        <v xml:space="preserve">• Roof • Envelope 
• Soft Landscaping  
 </v>
      </c>
    </row>
    <row r="9" spans="1:7" ht="114" customHeight="1">
      <c r="B9" s="162" t="s">
        <v>350</v>
      </c>
      <c r="C9" s="165" t="s">
        <v>706</v>
      </c>
      <c r="D9" s="66" t="s">
        <v>352</v>
      </c>
      <c r="E9" s="122" t="s">
        <v>702</v>
      </c>
      <c r="F9" s="138"/>
      <c r="G9" s="133"/>
    </row>
    <row r="10" spans="1:7" ht="91.5" customHeight="1">
      <c r="B10" s="162"/>
      <c r="C10" s="166"/>
      <c r="D10" s="66" t="s">
        <v>354</v>
      </c>
      <c r="E10" s="143" t="s">
        <v>707</v>
      </c>
      <c r="F10" s="148"/>
      <c r="G10" s="149"/>
    </row>
    <row r="11" spans="1:7" ht="15" customHeight="1"/>
    <row r="17" spans="2:6" hidden="1">
      <c r="B17" s="62" t="s">
        <v>44</v>
      </c>
      <c r="C17" s="62" t="s">
        <v>39</v>
      </c>
      <c r="D17" s="62" t="s">
        <v>40</v>
      </c>
      <c r="E17" s="62" t="s">
        <v>41</v>
      </c>
      <c r="F17" s="62" t="s">
        <v>45</v>
      </c>
    </row>
    <row r="18" spans="2:6" hidden="1">
      <c r="B18" s="1" t="str">
        <f>IF(INDEX(Database!$AK$7:$AK$71,MATCH($B$3,Database!$B$7:$B$71,0))="Yes",CHAR(149)&amp;" "&amp;Database!$AK$5,"")</f>
        <v/>
      </c>
      <c r="C18" s="1" t="str">
        <f>IF(INDEX(Database!$E$7:$E$71,MATCH($B$3,Database!$B$7:$B$71,0))="Yes",CHAR(149)&amp;" "&amp;Database!$E$5,"")</f>
        <v>• Buildings</v>
      </c>
      <c r="D18" s="1" t="str">
        <f>IF(INDEX(Database!$I$7:$I$71,MATCH($B$3,Database!$B$7:$B$71,0))="Yes",CHAR(149)&amp;" "&amp;Database!$I$5,"")</f>
        <v/>
      </c>
      <c r="E18" s="1" t="str">
        <f>IF(INDEX(Database!$T$7:$T$71,MATCH($B$3,Database!$B$7:$B$71,0))="Yes",CHAR(149)&amp;" "&amp;Database!$T$5,"")</f>
        <v>• Roof</v>
      </c>
      <c r="F18" s="1" t="str">
        <f>IF(INDEX(Database!$AQ$7:$AQ$71,MATCH($B$3,Database!$B$7:$B$71,0))=1,CHAR(149)&amp;" "&amp;Database!$AQ$5,"")</f>
        <v/>
      </c>
    </row>
    <row r="19" spans="2:6" hidden="1">
      <c r="B19" s="1" t="str">
        <f>IF(INDEX(Database!$AL$7:$AL$71,MATCH($B$3,Database!$B$7:$B$71,0))="Yes",CHAR(149)&amp;" "&amp;Database!$AL$5,"")</f>
        <v/>
      </c>
      <c r="C19" s="1" t="str">
        <f>IF(INDEX(Database!$F$7:$F$71,MATCH($B$3,Database!$B$7:$B$71,0))="Yes",CHAR(149)&amp;" "&amp;Database!$F$5,"")</f>
        <v/>
      </c>
      <c r="D19" s="1" t="str">
        <f>IF(INDEX(Database!$J$7:$J$71,MATCH($B$3,Database!$B$7:$B$71,0))="Yes",CHAR(149)&amp;" "&amp;Database!$J$5,"")</f>
        <v>• Commercial or Institutional Building</v>
      </c>
      <c r="E19" s="1" t="str">
        <f>IF(INDEX(Database!$U$7:$U$71,MATCH($B$3,Database!$B$7:$B$71,0))="Yes",CHAR(149)&amp;" "&amp;Database!$U$5,"")</f>
        <v>• Envelope</v>
      </c>
      <c r="F19" s="1" t="str">
        <f>IF(INDEX(Database!$AR$7:$AR$71,MATCH($B$3,Database!$B$7:$B$71,0))=1,CHAR(149)&amp;" "&amp;Database!$AR$5,"")</f>
        <v/>
      </c>
    </row>
    <row r="20" spans="2:6" hidden="1">
      <c r="B20" s="1" t="str">
        <f>IF(INDEX(Database!$AM$7:$AM$71,MATCH($B$3,Database!$B$7:$B$71,0))="Yes",CHAR(149)&amp;" "&amp;Database!$AM$5,"")</f>
        <v/>
      </c>
      <c r="C20" s="1" t="str">
        <f>IF(INDEX(Database!$G$7:$G$71,MATCH($B$3,Database!$B$7:$B$71,0))="Yes",CHAR(149)&amp;" "&amp;Database!$G$5,"")</f>
        <v>• Open Spaces</v>
      </c>
      <c r="D20" s="1" t="str">
        <f>IF(INDEX(Database!$K$7:$K$71,MATCH($B$3,Database!$B$7:$B$71,0))="Yes",CHAR(149)&amp;" "&amp;Database!$K$5,"")</f>
        <v/>
      </c>
      <c r="E20" s="1" t="str">
        <f>IF(INDEX(Database!$V$7:$V$71,MATCH($B$3,Database!$B$7:$B$71,0))="Yes",CHAR(149)&amp;" "&amp;Database!$V$5,"")</f>
        <v/>
      </c>
      <c r="F20" s="1" t="str">
        <f>IF(INDEX(Database!$AS$7:$AS$71,MATCH($B$3,Database!$B$7:$B$71,0))=1,CHAR(149)&amp;" "&amp;Database!$AS$5,"")</f>
        <v/>
      </c>
    </row>
    <row r="21" spans="2:6" hidden="1">
      <c r="B21" s="1" t="str">
        <f>IF(INDEX(Database!$AN$7:$AN$71,MATCH($B$3,Database!$B$7:$B$71,0))="Yes",CHAR(149)&amp;" "&amp;Database!$AN$5,"")</f>
        <v/>
      </c>
      <c r="C21" s="1"/>
      <c r="D21" s="1" t="str">
        <f>IF(INDEX(Database!$L$7:$L$71,MATCH($B$3,Database!$B$7:$B$71,0))="Yes",CHAR(149)&amp;" "&amp;Database!$L$5,"")</f>
        <v/>
      </c>
      <c r="E21" s="1" t="str">
        <f>IF(INDEX(Database!$W$7:$W$71,MATCH($B$3,Database!$B$7:$B$71,0))="Yes",CHAR(149)&amp;" "&amp;Database!$W$5,"")</f>
        <v/>
      </c>
      <c r="F21" s="1" t="str">
        <f>IF(INDEX(Database!$AT$7:$AT$71,MATCH($B$3,Database!$B$7:$B$71,0))=1,CHAR(149)&amp;" "&amp;Database!$AT$5,"")</f>
        <v/>
      </c>
    </row>
    <row r="22" spans="2:6" hidden="1">
      <c r="B22" s="1" t="str">
        <f>IF(INDEX(Database!$AO$7:$AO$71,MATCH($B$3,Database!$B$7:$B$71,0))="Yes",CHAR(149)&amp;" "&amp;Database!$AO$5,"")</f>
        <v/>
      </c>
      <c r="C22" s="1"/>
      <c r="D22" s="1" t="str">
        <f>IF(INDEX(Database!$M$7:$M$71,MATCH($B$3,Database!$B$7:$B$71,0))="Yes",CHAR(149)&amp;" "&amp;Database!$M$5,"")</f>
        <v/>
      </c>
      <c r="E22" s="1" t="str">
        <f>IF(INDEX(Database!$X$7:$X$71,MATCH($B$3,Database!$B$7:$B$71,0))="Yes",CHAR(149)&amp;" "&amp;Database!$X$5,"")</f>
        <v/>
      </c>
      <c r="F22" s="1" t="str">
        <f>IF(INDEX(Database!$AU$7:$AU$71,MATCH($B$3,Database!$B$7:$B$71,0))=1,CHAR(149)&amp;" "&amp;Database!$AU$5,"")</f>
        <v/>
      </c>
    </row>
    <row r="23" spans="2:6" hidden="1">
      <c r="B23" s="1" t="str">
        <f>IF(INDEX(Database!$AP$7:$AP$71,MATCH($B$3,Database!$B$7:$B$71,0))="Yes",CHAR(149)&amp;" "&amp;Database!$AP$5,"")</f>
        <v>• Food, Trade and Infrastructure</v>
      </c>
      <c r="C23" s="1"/>
      <c r="D23" s="1" t="str">
        <f>IF(INDEX(Database!$N$7:$N$71,MATCH($B$3,Database!$B$7:$B$71,0))="Yes",CHAR(149)&amp;" "&amp;Database!$N$5,"")</f>
        <v/>
      </c>
      <c r="E23" s="1" t="str">
        <f>IF(INDEX(Database!$Y$7:$Y$71,MATCH($B$3,Database!$B$7:$B$71,0))="Yes",CHAR(149)&amp;" "&amp;Database!$Y$5,"")</f>
        <v/>
      </c>
      <c r="F23" s="1" t="str">
        <f>IF(INDEX(Database!$AV$7:$AV$71,MATCH($B$3,Database!$B$7:$B$71,0))=1,CHAR(149)&amp;" "&amp;Database!$AV$5,"")</f>
        <v/>
      </c>
    </row>
    <row r="24" spans="2:6" hidden="1">
      <c r="B24" s="1"/>
      <c r="C24" s="1"/>
      <c r="D24" s="1" t="str">
        <f>IF(INDEX(Database!$O$7:$O$71,MATCH($B$3,Database!$B$7:$B$71,0))="Yes",CHAR(149)&amp;" "&amp;Database!$O$5,"")</f>
        <v/>
      </c>
      <c r="E24" s="1" t="str">
        <f>IF(INDEX(Database!$Z$7:$Z$71,MATCH($B$3,Database!$B$7:$B$71,0))="Yes",CHAR(149)&amp;" "&amp;Database!$Z$5,"")</f>
        <v>• Soft Landscaping</v>
      </c>
      <c r="F24" s="1" t="str">
        <f>IF(INDEX(Database!$AW$7:$AW$71,MATCH($B$3,Database!$B$7:$B$71,0))=1,CHAR(149)&amp;" "&amp;Database!$AW$5,"")</f>
        <v/>
      </c>
    </row>
    <row r="25" spans="2:6" hidden="1">
      <c r="B25" s="1"/>
      <c r="C25" s="1"/>
      <c r="D25" s="1" t="str">
        <f>IF(INDEX(Database!$P$7:$P$71,MATCH($B$3,Database!$B$7:$B$71,0))="Yes",CHAR(149)&amp;" "&amp;Database!$P$5,"")</f>
        <v/>
      </c>
      <c r="E25" s="1" t="str">
        <f>IF(INDEX(Database!$AA$7:$AA$71,MATCH($B$3,Database!$B$7:$B$71,0))="Yes",CHAR(149)&amp;" "&amp;Database!$AA$5,"")</f>
        <v/>
      </c>
      <c r="F25" s="1" t="str">
        <f>IF(INDEX(Database!$AX$7:$AX$71,MATCH($B$3,Database!$B$7:$B$71,0))=1,CHAR(149)&amp;" "&amp;Database!$AX$5,"")</f>
        <v/>
      </c>
    </row>
    <row r="26" spans="2:6" hidden="1">
      <c r="B26" s="1"/>
      <c r="C26" s="1"/>
      <c r="D26" s="1" t="str">
        <f>IF(INDEX(Database!$Q$7:$Q$71,MATCH($B$3,Database!$B$7:$B$71,0))="Yes",CHAR(149)&amp;" "&amp;Database!$Q$5,"")</f>
        <v>• Publicly Accessible Private Land</v>
      </c>
      <c r="E26" s="1" t="str">
        <f>IF(INDEX(Database!$AB$7:$AB$71,MATCH($B$3,Database!$B$7:$B$71,0))="Yes",CHAR(149)&amp;" "&amp;Database!$AB$5,"")</f>
        <v/>
      </c>
      <c r="F26" s="1" t="str">
        <f>IF(INDEX(Database!$AY$7:$AY$71,MATCH($B$3,Database!$B$7:$B$71,0))=1,CHAR(149)&amp;" "&amp;Database!$AY$5,"")</f>
        <v/>
      </c>
    </row>
    <row r="27" spans="2:6" hidden="1">
      <c r="B27" s="1"/>
      <c r="C27" s="1"/>
      <c r="D27" s="1" t="str">
        <f>IF(INDEX(Database!$R$7:$R$71,MATCH($B$3,Database!$B$7:$B$71,0))="Yes",CHAR(149)&amp;" "&amp;Database!$R$5,"")</f>
        <v>• Open Spaces</v>
      </c>
      <c r="E27" s="1" t="str">
        <f>IF(INDEX(Database!$AC$7:$AC$71,MATCH($B$3,Database!$B$7:$B$71,0))="Yes",CHAR(149)&amp;" "&amp;Database!$AC$5,"")</f>
        <v/>
      </c>
      <c r="F27" s="1" t="str">
        <f>IF(INDEX(Database!$AZ$7:$AZ$71,MATCH($B$3,Database!$B$7:$B$71,0))=1,CHAR(149)&amp;" "&amp;Database!$AZ$5,"")</f>
        <v/>
      </c>
    </row>
    <row r="28" spans="2:6" hidden="1">
      <c r="B28" s="1"/>
      <c r="C28" s="1"/>
      <c r="D28" s="1"/>
      <c r="E28" s="1" t="str">
        <f>IF(INDEX(Database!$AD$7:$AD$71,MATCH($B$3,Database!$B$7:$B$71,0))="Yes",CHAR(149)&amp;" "&amp;Database!$AD$5,"")</f>
        <v/>
      </c>
      <c r="F28" s="1" t="str">
        <f>IF(INDEX(Database!$BA$7:$BA$71,MATCH($B$3,Database!$B$7:$B$71,0))=1,CHAR(149)&amp;" "&amp;Database!$BA$5,"")</f>
        <v/>
      </c>
    </row>
    <row r="29" spans="2:6" hidden="1">
      <c r="B29" s="1"/>
      <c r="C29" s="1"/>
      <c r="D29" s="1"/>
      <c r="E29" s="1" t="str">
        <f>IF(INDEX(Database!$AE$7:$AE$71,MATCH($B$3,Database!$B$7:$B$71,0))="Yes",CHAR(149)&amp;" "&amp;Database!$AE$5,"")</f>
        <v/>
      </c>
      <c r="F29" s="1" t="str">
        <f>IF(INDEX(Database!$BB$7:$BB$71,MATCH($B$3,Database!$B$7:$B$71,0))=1,CHAR(149)&amp;" "&amp;Database!$BB$5,"")</f>
        <v/>
      </c>
    </row>
    <row r="30" spans="2:6" hidden="1">
      <c r="B30" s="1"/>
      <c r="C30" s="1"/>
      <c r="D30" s="1"/>
      <c r="E30" s="1" t="str">
        <f>IF(INDEX(Database!$AF$7:$AF$71,MATCH($B$3,Database!$B$7:$B$71,0))="Yes",CHAR(149)&amp;" "&amp;Database!$AF$5,"")</f>
        <v/>
      </c>
      <c r="F30" s="1" t="str">
        <f>IF(INDEX(Database!$BC$7:$BC$71,MATCH($B$3,Database!$B$7:$B$71,0))=1,CHAR(149)&amp;" "&amp;Database!$BC$5,"")</f>
        <v/>
      </c>
    </row>
    <row r="31" spans="2:6" hidden="1">
      <c r="B31" s="1"/>
      <c r="C31" s="1"/>
      <c r="D31" s="1"/>
      <c r="E31" s="1" t="str">
        <f>IF(INDEX(Database!$AG$7:$AG$71,MATCH($B$3,Database!$B$7:$B$71,0))="Yes",CHAR(149)&amp;" "&amp;Database!$AG$5,"")</f>
        <v/>
      </c>
      <c r="F31" s="1" t="str">
        <f>IF(INDEX(Database!$BD$7:$BD$71,MATCH($B$3,Database!$B$7:$B$71,0))=1,CHAR(149)&amp;" "&amp;Database!$BD$5,"")</f>
        <v>• Health and wellbeing</v>
      </c>
    </row>
    <row r="32" spans="2:6" hidden="1">
      <c r="B32" s="1"/>
      <c r="C32" s="1"/>
      <c r="D32" s="1"/>
      <c r="E32" s="1"/>
      <c r="F32" s="1" t="str">
        <f>IF(INDEX(Database!$BE$7:$BE$71,MATCH($B$3,Database!$B$7:$B$71,0))=1,CHAR(149)&amp;" "&amp;Database!$BE$5,"")</f>
        <v/>
      </c>
    </row>
    <row r="33" spans="2:6" hidden="1">
      <c r="B33" s="1"/>
      <c r="C33" s="1"/>
      <c r="D33" s="1"/>
      <c r="E33" s="1"/>
      <c r="F33" s="1" t="str">
        <f>IF(INDEX(Database!$BF$7:$BF$71,MATCH($B$3,Database!$B$7:$B$71,0))=1,CHAR(149)&amp;" "&amp;Database!$BF$5,"")</f>
        <v>• Amenity space</v>
      </c>
    </row>
  </sheetData>
  <mergeCells count="6">
    <mergeCell ref="B9:B10"/>
    <mergeCell ref="C9:C10"/>
    <mergeCell ref="A1:C1"/>
    <mergeCell ref="C3:E3"/>
    <mergeCell ref="B5:B8"/>
    <mergeCell ref="C5:C8"/>
  </mergeCells>
  <hyperlinks>
    <hyperlink ref="A1" location="'Criteria Selection'!A1" display="&lt; BACK TO CRITERIA SELECTION" xr:uid="{154AFF12-0DB4-4808-B9A6-0C318EA898B9}"/>
  </hyperlinks>
  <pageMargins left="0.7" right="0.7" top="0.75" bottom="0.75" header="0.3" footer="0.3"/>
  <pageSetup paperSize="9" orientation="portrait" r:id="rId1"/>
  <drawing r:id="rId2"/>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83E0C7-9371-4BDA-B2D4-ABCFF7441E7A}">
  <sheetPr codeName="Sheet68"/>
  <dimension ref="A1:G33"/>
  <sheetViews>
    <sheetView topLeftCell="D4" zoomScale="80" zoomScaleNormal="80" workbookViewId="0">
      <selection activeCell="J7" sqref="J7"/>
    </sheetView>
  </sheetViews>
  <sheetFormatPr defaultRowHeight="16.5"/>
  <cols>
    <col min="1" max="1" width="2.5" customWidth="1"/>
    <col min="2" max="2" width="12.625" customWidth="1"/>
    <col min="3" max="3" width="124.375" customWidth="1"/>
    <col min="4" max="4" width="13.375" customWidth="1"/>
    <col min="5" max="5" width="41.5" customWidth="1"/>
    <col min="6" max="6" width="11.5" customWidth="1"/>
    <col min="7" max="7" width="48.875" customWidth="1"/>
  </cols>
  <sheetData>
    <row r="1" spans="1:7" s="59" customFormat="1" ht="23.25" customHeight="1">
      <c r="A1" s="160" t="s">
        <v>338</v>
      </c>
      <c r="B1" s="160"/>
      <c r="C1" s="160"/>
    </row>
    <row r="2" spans="1:7" ht="8.25" customHeight="1"/>
    <row r="3" spans="1:7" ht="24.75" customHeight="1">
      <c r="B3" s="87" t="s">
        <v>302</v>
      </c>
      <c r="C3" s="161" t="str">
        <f>VLOOKUP(B3,Database!B7:C71,2,FALSE)</f>
        <v>Cool spaces – below ground</v>
      </c>
      <c r="D3" s="161"/>
      <c r="E3" s="161"/>
      <c r="F3" s="88"/>
      <c r="G3" s="88"/>
    </row>
    <row r="4" spans="1:7" ht="113.25" customHeight="1">
      <c r="B4" s="66" t="s">
        <v>339</v>
      </c>
      <c r="C4" s="65" t="s">
        <v>708</v>
      </c>
      <c r="D4" s="112" t="s">
        <v>378</v>
      </c>
      <c r="E4" s="119" t="s">
        <v>709</v>
      </c>
      <c r="F4" s="95"/>
      <c r="G4" s="96"/>
    </row>
    <row r="5" spans="1:7" ht="80.25" customHeight="1">
      <c r="B5" s="162" t="s">
        <v>343</v>
      </c>
      <c r="C5" s="163" t="s">
        <v>710</v>
      </c>
      <c r="D5" s="108"/>
      <c r="E5" s="118"/>
      <c r="F5" s="97"/>
      <c r="G5" s="98"/>
    </row>
    <row r="6" spans="1:7" ht="94.5" customHeight="1">
      <c r="B6" s="162"/>
      <c r="C6" s="164"/>
      <c r="D6" s="66" t="s">
        <v>345</v>
      </c>
      <c r="E6" s="67" t="str">
        <f>B18&amp;" "&amp;B19&amp;CHAR(10)&amp;B20&amp;" "&amp;B21&amp;CHAR(10)&amp;B22&amp;" "&amp;B23</f>
        <v xml:space="preserve"> • Overheating
 </v>
      </c>
      <c r="F6" s="112" t="s">
        <v>381</v>
      </c>
      <c r="G6" s="113" t="str">
        <f>F18&amp;" "&amp;F19&amp;" "&amp;F20&amp;CHAR(10)&amp;F21&amp;" "&amp;F22&amp;" "&amp;F23&amp;CHAR(10)&amp;F24&amp;" "&amp;F25&amp;" "&amp;F26&amp;CHAR(10)&amp;F27&amp;" "&amp;F28&amp;" "&amp;F29&amp;CHAR(10)&amp;F30&amp;" "&amp;F31&amp;" "&amp;F32&amp;" "&amp;F33</f>
        <v xml:space="preserve">  
 • Economic savings • Heating/cooling load reduction
• Energy consumption reduction  • Indoor thermal comfort
 • Health and wellbeing  </v>
      </c>
    </row>
    <row r="7" spans="1:7" ht="48.75" customHeight="1">
      <c r="B7" s="162"/>
      <c r="C7" s="164"/>
      <c r="D7" s="66" t="s">
        <v>347</v>
      </c>
      <c r="E7" s="67" t="str">
        <f>C18&amp;CHAR(10)&amp;C19&amp;CHAR(10)&amp;C20</f>
        <v xml:space="preserve">• Buildings
</v>
      </c>
      <c r="F7" s="108"/>
      <c r="G7" s="136"/>
    </row>
    <row r="8" spans="1:7" ht="73.5" customHeight="1">
      <c r="B8" s="162"/>
      <c r="C8" s="164"/>
      <c r="D8" s="66" t="s">
        <v>348</v>
      </c>
      <c r="E8" s="67" t="str">
        <f>D18&amp;"  "&amp;D19&amp;CHAR(10)&amp;D20&amp;" "&amp;D21&amp;CHAR(10)&amp;D22&amp;"  "&amp;D23&amp;CHAR(10)&amp;D24&amp;"  "&amp;D25&amp;CHAR(10)&amp;D26&amp;"  "&amp;D27</f>
        <v xml:space="preserve">  • Commercial or Institutional Building
• Heritage Building 
• Churchyard  
  • Civic Space
• Publicly Accessible Private Land  </v>
      </c>
      <c r="F8" s="66" t="s">
        <v>349</v>
      </c>
      <c r="G8" s="65" t="str">
        <f>E18&amp;" "&amp;E19&amp;" "&amp;E20&amp;CHAR(10)&amp;E21&amp;" "&amp;E22&amp;" "&amp;E23&amp;CHAR(10)&amp;E24&amp;" "&amp;E25&amp;" "&amp;E26&amp;CHAR(10)&amp;E27&amp;" "&amp;E28&amp;" "&amp;E29&amp;CHAR(10)&amp;E30&amp;" "&amp;E31</f>
        <v xml:space="preserve">  • Energy, Heating and Cooling
 • Underground Space 
 • Shading and Outdoor Thermal Comfort 
 • Underground Utilities</v>
      </c>
    </row>
    <row r="9" spans="1:7" ht="117.75" customHeight="1">
      <c r="B9" s="162" t="s">
        <v>350</v>
      </c>
      <c r="C9" s="165" t="s">
        <v>711</v>
      </c>
      <c r="D9" s="66" t="s">
        <v>352</v>
      </c>
      <c r="E9" s="144" t="s">
        <v>712</v>
      </c>
      <c r="F9" s="146"/>
      <c r="G9" s="133"/>
    </row>
    <row r="10" spans="1:7" ht="129" customHeight="1">
      <c r="B10" s="162"/>
      <c r="C10" s="166"/>
      <c r="D10" s="66" t="s">
        <v>354</v>
      </c>
      <c r="E10" s="139" t="s">
        <v>713</v>
      </c>
      <c r="F10" s="145"/>
      <c r="G10" s="140"/>
    </row>
    <row r="11" spans="1:7" ht="15" customHeight="1"/>
    <row r="17" spans="2:6" hidden="1">
      <c r="B17" s="62" t="s">
        <v>44</v>
      </c>
      <c r="C17" s="62" t="s">
        <v>39</v>
      </c>
      <c r="D17" s="62" t="s">
        <v>40</v>
      </c>
      <c r="E17" s="62" t="s">
        <v>41</v>
      </c>
      <c r="F17" s="62" t="s">
        <v>45</v>
      </c>
    </row>
    <row r="18" spans="2:6" hidden="1">
      <c r="B18" s="1" t="str">
        <f>IF(INDEX(Database!$AK$7:$AK$71,MATCH($B$3,Database!$B$7:$B$71,0))="Yes",CHAR(149)&amp;" "&amp;Database!$AK$5,"")</f>
        <v/>
      </c>
      <c r="C18" s="1" t="str">
        <f>IF(INDEX(Database!$E$7:$E$71,MATCH($B$3,Database!$B$7:$B$71,0))="Yes",CHAR(149)&amp;" "&amp;Database!$E$5,"")</f>
        <v>• Buildings</v>
      </c>
      <c r="D18" s="1" t="str">
        <f>IF(INDEX(Database!$I$7:$I$71,MATCH($B$3,Database!$B$7:$B$71,0))="Yes",CHAR(149)&amp;" "&amp;Database!$I$5,"")</f>
        <v/>
      </c>
      <c r="E18" s="1" t="str">
        <f>IF(INDEX(Database!$T$7:$T$71,MATCH($B$3,Database!$B$7:$B$71,0))="Yes",CHAR(149)&amp;" "&amp;Database!$T$5,"")</f>
        <v/>
      </c>
      <c r="F18" s="1" t="str">
        <f>IF(INDEX(Database!$AQ$7:$AQ$71,MATCH($B$3,Database!$B$7:$B$71,0))=1,CHAR(149)&amp;" "&amp;Database!$AQ$5,"")</f>
        <v/>
      </c>
    </row>
    <row r="19" spans="2:6" hidden="1">
      <c r="B19" s="1" t="str">
        <f>IF(INDEX(Database!$AL$7:$AL$71,MATCH($B$3,Database!$B$7:$B$71,0))="Yes",CHAR(149)&amp;" "&amp;Database!$AL$5,"")</f>
        <v>• Overheating</v>
      </c>
      <c r="C19" s="1" t="str">
        <f>IF(INDEX(Database!$F$7:$F$71,MATCH($B$3,Database!$B$7:$B$71,0))="Yes",CHAR(149)&amp;" "&amp;Database!$F$5,"")</f>
        <v/>
      </c>
      <c r="D19" s="1" t="str">
        <f>IF(INDEX(Database!$J$7:$J$71,MATCH($B$3,Database!$B$7:$B$71,0))="Yes",CHAR(149)&amp;" "&amp;Database!$J$5,"")</f>
        <v>• Commercial or Institutional Building</v>
      </c>
      <c r="E19" s="1" t="str">
        <f>IF(INDEX(Database!$U$7:$U$71,MATCH($B$3,Database!$B$7:$B$71,0))="Yes",CHAR(149)&amp;" "&amp;Database!$U$5,"")</f>
        <v/>
      </c>
      <c r="F19" s="1" t="str">
        <f>IF(INDEX(Database!$AR$7:$AR$71,MATCH($B$3,Database!$B$7:$B$71,0))=1,CHAR(149)&amp;" "&amp;Database!$AR$5,"")</f>
        <v/>
      </c>
    </row>
    <row r="20" spans="2:6" hidden="1">
      <c r="B20" s="1" t="str">
        <f>IF(INDEX(Database!$AM$7:$AM$71,MATCH($B$3,Database!$B$7:$B$71,0))="Yes",CHAR(149)&amp;" "&amp;Database!$AM$5,"")</f>
        <v/>
      </c>
      <c r="C20" s="1" t="str">
        <f>IF(INDEX(Database!$G$7:$G$71,MATCH($B$3,Database!$B$7:$B$71,0))="Yes",CHAR(149)&amp;" "&amp;Database!$G$5,"")</f>
        <v/>
      </c>
      <c r="D20" s="1" t="str">
        <f>IF(INDEX(Database!$K$7:$K$71,MATCH($B$3,Database!$B$7:$B$71,0))="Yes",CHAR(149)&amp;" "&amp;Database!$K$5,"")</f>
        <v>• Heritage Building</v>
      </c>
      <c r="E20" s="1" t="str">
        <f>IF(INDEX(Database!$V$7:$V$71,MATCH($B$3,Database!$B$7:$B$71,0))="Yes",CHAR(149)&amp;" "&amp;Database!$V$5,"")</f>
        <v>• Energy, Heating and Cooling</v>
      </c>
      <c r="F20" s="1" t="str">
        <f>IF(INDEX(Database!$AS$7:$AS$71,MATCH($B$3,Database!$B$7:$B$71,0))=1,CHAR(149)&amp;" "&amp;Database!$AS$5,"")</f>
        <v/>
      </c>
    </row>
    <row r="21" spans="2:6" hidden="1">
      <c r="B21" s="1" t="str">
        <f>IF(INDEX(Database!$AN$7:$AN$71,MATCH($B$3,Database!$B$7:$B$71,0))="Yes",CHAR(149)&amp;" "&amp;Database!$AN$5,"")</f>
        <v/>
      </c>
      <c r="C21" s="1"/>
      <c r="D21" s="1" t="str">
        <f>IF(INDEX(Database!$L$7:$L$71,MATCH($B$3,Database!$B$7:$B$71,0))="Yes",CHAR(149)&amp;" "&amp;Database!$L$5,"")</f>
        <v/>
      </c>
      <c r="E21" s="1" t="str">
        <f>IF(INDEX(Database!$W$7:$W$71,MATCH($B$3,Database!$B$7:$B$71,0))="Yes",CHAR(149)&amp;" "&amp;Database!$W$5,"")</f>
        <v/>
      </c>
      <c r="F21" s="1" t="str">
        <f>IF(INDEX(Database!$AT$7:$AT$71,MATCH($B$3,Database!$B$7:$B$71,0))=1,CHAR(149)&amp;" "&amp;Database!$AT$5,"")</f>
        <v/>
      </c>
    </row>
    <row r="22" spans="2:6" hidden="1">
      <c r="B22" s="1" t="str">
        <f>IF(INDEX(Database!$AO$7:$AO$71,MATCH($B$3,Database!$B$7:$B$71,0))="Yes",CHAR(149)&amp;" "&amp;Database!$AO$5,"")</f>
        <v/>
      </c>
      <c r="C22" s="1"/>
      <c r="D22" s="1" t="str">
        <f>IF(INDEX(Database!$M$7:$M$71,MATCH($B$3,Database!$B$7:$B$71,0))="Yes",CHAR(149)&amp;" "&amp;Database!$M$5,"")</f>
        <v>• Churchyard</v>
      </c>
      <c r="E22" s="1" t="str">
        <f>IF(INDEX(Database!$X$7:$X$71,MATCH($B$3,Database!$B$7:$B$71,0))="Yes",CHAR(149)&amp;" "&amp;Database!$X$5,"")</f>
        <v>• Underground Space</v>
      </c>
      <c r="F22" s="1" t="str">
        <f>IF(INDEX(Database!$AU$7:$AU$71,MATCH($B$3,Database!$B$7:$B$71,0))=1,CHAR(149)&amp;" "&amp;Database!$AU$5,"")</f>
        <v/>
      </c>
    </row>
    <row r="23" spans="2:6" hidden="1">
      <c r="B23" s="1" t="str">
        <f>IF(INDEX(Database!$AP$7:$AP$71,MATCH($B$3,Database!$B$7:$B$71,0))="Yes",CHAR(149)&amp;" "&amp;Database!$AP$5,"")</f>
        <v/>
      </c>
      <c r="C23" s="1"/>
      <c r="D23" s="1" t="str">
        <f>IF(INDEX(Database!$N$7:$N$71,MATCH($B$3,Database!$B$7:$B$71,0))="Yes",CHAR(149)&amp;" "&amp;Database!$N$5,"")</f>
        <v/>
      </c>
      <c r="E23" s="1" t="str">
        <f>IF(INDEX(Database!$Y$7:$Y$71,MATCH($B$3,Database!$B$7:$B$71,0))="Yes",CHAR(149)&amp;" "&amp;Database!$Y$5,"")</f>
        <v/>
      </c>
      <c r="F23" s="1" t="str">
        <f>IF(INDEX(Database!$AV$7:$AV$71,MATCH($B$3,Database!$B$7:$B$71,0))=1,CHAR(149)&amp;" "&amp;Database!$AV$5,"")</f>
        <v/>
      </c>
    </row>
    <row r="24" spans="2:6" hidden="1">
      <c r="B24" s="1"/>
      <c r="C24" s="1"/>
      <c r="D24" s="1" t="str">
        <f>IF(INDEX(Database!$O$7:$O$71,MATCH($B$3,Database!$B$7:$B$71,0))="Yes",CHAR(149)&amp;" "&amp;Database!$O$5,"")</f>
        <v/>
      </c>
      <c r="E24" s="1" t="str">
        <f>IF(INDEX(Database!$Z$7:$Z$71,MATCH($B$3,Database!$B$7:$B$71,0))="Yes",CHAR(149)&amp;" "&amp;Database!$Z$5,"")</f>
        <v/>
      </c>
      <c r="F24" s="1" t="str">
        <f>IF(INDEX(Database!$AW$7:$AW$71,MATCH($B$3,Database!$B$7:$B$71,0))=1,CHAR(149)&amp;" "&amp;Database!$AW$5,"")</f>
        <v/>
      </c>
    </row>
    <row r="25" spans="2:6" hidden="1">
      <c r="B25" s="1"/>
      <c r="C25" s="1"/>
      <c r="D25" s="1" t="str">
        <f>IF(INDEX(Database!$P$7:$P$71,MATCH($B$3,Database!$B$7:$B$71,0))="Yes",CHAR(149)&amp;" "&amp;Database!$P$5,"")</f>
        <v>• Civic Space</v>
      </c>
      <c r="E25" s="1" t="str">
        <f>IF(INDEX(Database!$AA$7:$AA$71,MATCH($B$3,Database!$B$7:$B$71,0))="Yes",CHAR(149)&amp;" "&amp;Database!$AA$5,"")</f>
        <v>• Shading and Outdoor Thermal Comfort</v>
      </c>
      <c r="F25" s="1" t="str">
        <f>IF(INDEX(Database!$AX$7:$AX$71,MATCH($B$3,Database!$B$7:$B$71,0))=1,CHAR(149)&amp;" "&amp;Database!$AX$5,"")</f>
        <v>• Economic savings</v>
      </c>
    </row>
    <row r="26" spans="2:6" hidden="1">
      <c r="B26" s="1"/>
      <c r="C26" s="1"/>
      <c r="D26" s="1" t="str">
        <f>IF(INDEX(Database!$Q$7:$Q$71,MATCH($B$3,Database!$B$7:$B$71,0))="Yes",CHAR(149)&amp;" "&amp;Database!$Q$5,"")</f>
        <v>• Publicly Accessible Private Land</v>
      </c>
      <c r="E26" s="1" t="str">
        <f>IF(INDEX(Database!$AB$7:$AB$71,MATCH($B$3,Database!$B$7:$B$71,0))="Yes",CHAR(149)&amp;" "&amp;Database!$AB$5,"")</f>
        <v/>
      </c>
      <c r="F26" s="1" t="str">
        <f>IF(INDEX(Database!$AY$7:$AY$71,MATCH($B$3,Database!$B$7:$B$71,0))=1,CHAR(149)&amp;" "&amp;Database!$AY$5,"")</f>
        <v>• Heating/cooling load reduction</v>
      </c>
    </row>
    <row r="27" spans="2:6" hidden="1">
      <c r="B27" s="1"/>
      <c r="C27" s="1"/>
      <c r="D27" s="1" t="str">
        <f>IF(INDEX(Database!$R$7:$R$71,MATCH($B$3,Database!$B$7:$B$71,0))="Yes",CHAR(149)&amp;" "&amp;Database!$R$5,"")</f>
        <v/>
      </c>
      <c r="E27" s="1" t="str">
        <f>IF(INDEX(Database!$AC$7:$AC$71,MATCH($B$3,Database!$B$7:$B$71,0))="Yes",CHAR(149)&amp;" "&amp;Database!$AC$5,"")</f>
        <v/>
      </c>
      <c r="F27" s="1" t="str">
        <f>IF(INDEX(Database!$AZ$7:$AZ$71,MATCH($B$3,Database!$B$7:$B$71,0))=1,CHAR(149)&amp;" "&amp;Database!$AZ$5,"")</f>
        <v>• Energy consumption reduction</v>
      </c>
    </row>
    <row r="28" spans="2:6" hidden="1">
      <c r="B28" s="1"/>
      <c r="C28" s="1"/>
      <c r="D28" s="1"/>
      <c r="E28" s="1" t="str">
        <f>IF(INDEX(Database!$AD$7:$AD$71,MATCH($B$3,Database!$B$7:$B$71,0))="Yes",CHAR(149)&amp;" "&amp;Database!$AD$5,"")</f>
        <v/>
      </c>
      <c r="F28" s="1" t="str">
        <f>IF(INDEX(Database!$BA$7:$BA$71,MATCH($B$3,Database!$B$7:$B$71,0))=1,CHAR(149)&amp;" "&amp;Database!$BA$5,"")</f>
        <v/>
      </c>
    </row>
    <row r="29" spans="2:6" hidden="1">
      <c r="B29" s="1"/>
      <c r="C29" s="1"/>
      <c r="D29" s="1"/>
      <c r="E29" s="1" t="str">
        <f>IF(INDEX(Database!$AE$7:$AE$71,MATCH($B$3,Database!$B$7:$B$71,0))="Yes",CHAR(149)&amp;" "&amp;Database!$AE$5,"")</f>
        <v/>
      </c>
      <c r="F29" s="1" t="str">
        <f>IF(INDEX(Database!$BB$7:$BB$71,MATCH($B$3,Database!$B$7:$B$71,0))=1,CHAR(149)&amp;" "&amp;Database!$BB$5,"")</f>
        <v>• Indoor thermal comfort</v>
      </c>
    </row>
    <row r="30" spans="2:6" hidden="1">
      <c r="B30" s="1"/>
      <c r="C30" s="1"/>
      <c r="D30" s="1"/>
      <c r="E30" s="1" t="str">
        <f>IF(INDEX(Database!$AF$7:$AF$71,MATCH($B$3,Database!$B$7:$B$71,0))="Yes",CHAR(149)&amp;" "&amp;Database!$AF$5,"")</f>
        <v/>
      </c>
      <c r="F30" s="1" t="str">
        <f>IF(INDEX(Database!$BC$7:$BC$71,MATCH($B$3,Database!$B$7:$B$71,0))=1,CHAR(149)&amp;" "&amp;Database!$BC$5,"")</f>
        <v/>
      </c>
    </row>
    <row r="31" spans="2:6" hidden="1">
      <c r="B31" s="1"/>
      <c r="C31" s="1"/>
      <c r="D31" s="1"/>
      <c r="E31" s="1" t="str">
        <f>IF(INDEX(Database!$AG$7:$AG$71,MATCH($B$3,Database!$B$7:$B$71,0))="Yes",CHAR(149)&amp;" "&amp;Database!$AG$5,"")</f>
        <v>• Underground Utilities</v>
      </c>
      <c r="F31" s="1" t="str">
        <f>IF(INDEX(Database!$BD$7:$BD$71,MATCH($B$3,Database!$B$7:$B$71,0))=1,CHAR(149)&amp;" "&amp;Database!$BD$5,"")</f>
        <v>• Health and wellbeing</v>
      </c>
    </row>
    <row r="32" spans="2:6" hidden="1">
      <c r="B32" s="1"/>
      <c r="C32" s="1"/>
      <c r="D32" s="1"/>
      <c r="E32" s="1"/>
      <c r="F32" s="1" t="str">
        <f>IF(INDEX(Database!$BE$7:$BE$71,MATCH($B$3,Database!$B$7:$B$71,0))=1,CHAR(149)&amp;" "&amp;Database!$BE$5,"")</f>
        <v/>
      </c>
    </row>
    <row r="33" spans="2:6" hidden="1">
      <c r="B33" s="1"/>
      <c r="C33" s="1"/>
      <c r="D33" s="1"/>
      <c r="E33" s="1"/>
      <c r="F33" s="1" t="str">
        <f>IF(INDEX(Database!$BF$7:$BF$71,MATCH($B$3,Database!$B$7:$B$71,0))=1,CHAR(149)&amp;" "&amp;Database!$BF$5,"")</f>
        <v/>
      </c>
    </row>
  </sheetData>
  <mergeCells count="6">
    <mergeCell ref="B9:B10"/>
    <mergeCell ref="C9:C10"/>
    <mergeCell ref="A1:C1"/>
    <mergeCell ref="C3:E3"/>
    <mergeCell ref="B5:B8"/>
    <mergeCell ref="C5:C8"/>
  </mergeCells>
  <hyperlinks>
    <hyperlink ref="A1" location="'Criteria Selection'!A1" display="&lt; BACK TO CRITERIA SELECTION" xr:uid="{0FE59C0C-BC08-483E-B6BA-50111A991A04}"/>
  </hyperlinks>
  <pageMargins left="0.7" right="0.7" top="0.75" bottom="0.75" header="0.3" footer="0.3"/>
  <pageSetup paperSize="9" orientation="portrait" r:id="rId1"/>
  <drawing r:id="rId2"/>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F19E8C-CCB9-4EAD-8188-90BC43E18413}">
  <sheetPr codeName="Sheet69"/>
  <dimension ref="A1:G33"/>
  <sheetViews>
    <sheetView topLeftCell="D1" zoomScale="80" zoomScaleNormal="80" workbookViewId="0">
      <selection activeCell="K9" sqref="K9"/>
    </sheetView>
  </sheetViews>
  <sheetFormatPr defaultRowHeight="16.5"/>
  <cols>
    <col min="1" max="1" width="2.5" customWidth="1"/>
    <col min="2" max="2" width="12.625" customWidth="1"/>
    <col min="3" max="3" width="124.375" customWidth="1"/>
    <col min="4" max="4" width="13.375" customWidth="1"/>
    <col min="5" max="5" width="41.5" customWidth="1"/>
    <col min="6" max="6" width="11.5" customWidth="1"/>
    <col min="7" max="7" width="48.875" customWidth="1"/>
  </cols>
  <sheetData>
    <row r="1" spans="1:7" s="59" customFormat="1" ht="23.25" customHeight="1">
      <c r="A1" s="160" t="s">
        <v>338</v>
      </c>
      <c r="B1" s="160"/>
      <c r="C1" s="160"/>
    </row>
    <row r="2" spans="1:7" ht="8.25" customHeight="1"/>
    <row r="3" spans="1:7" ht="24.75" customHeight="1">
      <c r="B3" s="87" t="s">
        <v>305</v>
      </c>
      <c r="C3" s="161" t="str">
        <f>VLOOKUP(B3,Database!B7:C71,2,FALSE)</f>
        <v>Cool spaces – publicly accessible network</v>
      </c>
      <c r="D3" s="161"/>
      <c r="E3" s="161"/>
      <c r="F3" s="88"/>
      <c r="G3" s="88"/>
    </row>
    <row r="4" spans="1:7" ht="113.25" customHeight="1">
      <c r="B4" s="66" t="s">
        <v>339</v>
      </c>
      <c r="C4" s="65" t="s">
        <v>714</v>
      </c>
      <c r="D4" s="112" t="s">
        <v>378</v>
      </c>
      <c r="E4" s="119" t="s">
        <v>715</v>
      </c>
      <c r="F4" s="95"/>
      <c r="G4" s="96"/>
    </row>
    <row r="5" spans="1:7" ht="80.25" customHeight="1">
      <c r="B5" s="162" t="s">
        <v>343</v>
      </c>
      <c r="C5" s="163" t="s">
        <v>716</v>
      </c>
      <c r="D5" s="108"/>
      <c r="E5" s="118"/>
      <c r="F5" s="97"/>
      <c r="G5" s="98"/>
    </row>
    <row r="6" spans="1:7" ht="74.25" customHeight="1">
      <c r="B6" s="162"/>
      <c r="C6" s="164"/>
      <c r="D6" s="66" t="s">
        <v>345</v>
      </c>
      <c r="E6" s="67" t="str">
        <f>B18&amp;" "&amp;B19&amp;CHAR(10)&amp;B20&amp;" "&amp;B21&amp;CHAR(10)&amp;B22&amp;" "&amp;B23</f>
        <v xml:space="preserve"> • Overheating
 </v>
      </c>
      <c r="F6" s="112" t="s">
        <v>381</v>
      </c>
      <c r="G6" s="113" t="str">
        <f>F18&amp;" "&amp;F19&amp;" "&amp;F20&amp;CHAR(10)&amp;F21&amp;" "&amp;F22&amp;" "&amp;F23&amp;CHAR(10)&amp;F24&amp;" "&amp;F25&amp;" "&amp;F26&amp;CHAR(10)&amp;F27&amp;" "&amp;F28&amp;" "&amp;F29&amp;CHAR(10)&amp;F30&amp;" "&amp;F31&amp;" "&amp;F32&amp;" "&amp;F33</f>
        <v xml:space="preserve">  
  • Indoor thermal comfort
 • Health and wellbeing  </v>
      </c>
    </row>
    <row r="7" spans="1:7" ht="48.75" customHeight="1">
      <c r="B7" s="162"/>
      <c r="C7" s="164"/>
      <c r="D7" s="66" t="s">
        <v>347</v>
      </c>
      <c r="E7" s="67" t="str">
        <f>C18&amp;CHAR(10)&amp;C19&amp;CHAR(10)&amp;C20</f>
        <v xml:space="preserve">• Buildings
</v>
      </c>
      <c r="F7" s="108"/>
      <c r="G7" s="136"/>
    </row>
    <row r="8" spans="1:7" ht="73.5" customHeight="1">
      <c r="B8" s="162"/>
      <c r="C8" s="164"/>
      <c r="D8" s="66" t="s">
        <v>348</v>
      </c>
      <c r="E8" s="67" t="str">
        <f>D18&amp;"  "&amp;D19&amp;CHAR(10)&amp;D20&amp;" "&amp;D21&amp;CHAR(10)&amp;D22&amp;"  "&amp;D23&amp;CHAR(10)&amp;D24&amp;"  "&amp;D25&amp;CHAR(10)&amp;D26&amp;"  "&amp;D27</f>
        <v xml:space="preserve">  • Commercial or Institutional Building
• Heritage Building • City Gardens
• Churchyard  
  • Civic Space
• Publicly Accessible Private Land  </v>
      </c>
      <c r="F8" s="66" t="s">
        <v>349</v>
      </c>
      <c r="G8" s="65" t="str">
        <f>E18&amp;" "&amp;E19&amp;" "&amp;E20&amp;CHAR(10)&amp;E21&amp;" "&amp;E22&amp;" "&amp;E23&amp;CHAR(10)&amp;E24&amp;" "&amp;E25&amp;" "&amp;E26&amp;CHAR(10)&amp;E27&amp;" "&amp;E28&amp;" "&amp;E29&amp;CHAR(10)&amp;E30&amp;" "&amp;E31</f>
        <v xml:space="preserve">  • Energy, Heating and Cooling
 • Underground Space 
 • Shading and Outdoor Thermal Comfort 
 • Underground Utilities</v>
      </c>
    </row>
    <row r="9" spans="1:7" ht="106.5" customHeight="1">
      <c r="B9" s="162" t="s">
        <v>350</v>
      </c>
      <c r="C9" s="165" t="s">
        <v>717</v>
      </c>
      <c r="D9" s="66" t="s">
        <v>352</v>
      </c>
      <c r="E9" s="122" t="s">
        <v>718</v>
      </c>
      <c r="F9" s="138"/>
      <c r="G9" s="133"/>
    </row>
    <row r="10" spans="1:7" ht="109.5" customHeight="1">
      <c r="B10" s="162"/>
      <c r="C10" s="166"/>
      <c r="D10" s="66" t="s">
        <v>354</v>
      </c>
      <c r="E10" s="139" t="s">
        <v>719</v>
      </c>
      <c r="F10" s="145"/>
      <c r="G10" s="142"/>
    </row>
    <row r="11" spans="1:7" ht="15" customHeight="1"/>
    <row r="17" spans="2:6" hidden="1">
      <c r="B17" s="62" t="s">
        <v>44</v>
      </c>
      <c r="C17" s="62" t="s">
        <v>39</v>
      </c>
      <c r="D17" s="62" t="s">
        <v>40</v>
      </c>
      <c r="E17" s="62" t="s">
        <v>41</v>
      </c>
      <c r="F17" s="62" t="s">
        <v>45</v>
      </c>
    </row>
    <row r="18" spans="2:6" hidden="1">
      <c r="B18" s="1" t="str">
        <f>IF(INDEX(Database!$AK$7:$AK$71,MATCH($B$3,Database!$B$7:$B$71,0))="Yes",CHAR(149)&amp;" "&amp;Database!$AK$5,"")</f>
        <v/>
      </c>
      <c r="C18" s="1" t="str">
        <f>IF(INDEX(Database!$E$7:$E$71,MATCH($B$3,Database!$B$7:$B$71,0))="Yes",CHAR(149)&amp;" "&amp;Database!$E$5,"")</f>
        <v>• Buildings</v>
      </c>
      <c r="D18" s="1" t="str">
        <f>IF(INDEX(Database!$I$7:$I$71,MATCH($B$3,Database!$B$7:$B$71,0))="Yes",CHAR(149)&amp;" "&amp;Database!$I$5,"")</f>
        <v/>
      </c>
      <c r="E18" s="1" t="str">
        <f>IF(INDEX(Database!$T$7:$T$71,MATCH($B$3,Database!$B$7:$B$71,0))="Yes",CHAR(149)&amp;" "&amp;Database!$T$5,"")</f>
        <v/>
      </c>
      <c r="F18" s="1" t="str">
        <f>IF(INDEX(Database!$AQ$7:$AQ$71,MATCH($B$3,Database!$B$7:$B$71,0))=1,CHAR(149)&amp;" "&amp;Database!$AQ$5,"")</f>
        <v/>
      </c>
    </row>
    <row r="19" spans="2:6" hidden="1">
      <c r="B19" s="1" t="str">
        <f>IF(INDEX(Database!$AL$7:$AL$71,MATCH($B$3,Database!$B$7:$B$71,0))="Yes",CHAR(149)&amp;" "&amp;Database!$AL$5,"")</f>
        <v>• Overheating</v>
      </c>
      <c r="C19" s="1" t="str">
        <f>IF(INDEX(Database!$F$7:$F$71,MATCH($B$3,Database!$B$7:$B$71,0))="Yes",CHAR(149)&amp;" "&amp;Database!$F$5,"")</f>
        <v/>
      </c>
      <c r="D19" s="1" t="str">
        <f>IF(INDEX(Database!$J$7:$J$71,MATCH($B$3,Database!$B$7:$B$71,0))="Yes",CHAR(149)&amp;" "&amp;Database!$J$5,"")</f>
        <v>• Commercial or Institutional Building</v>
      </c>
      <c r="E19" s="1" t="str">
        <f>IF(INDEX(Database!$U$7:$U$71,MATCH($B$3,Database!$B$7:$B$71,0))="Yes",CHAR(149)&amp;" "&amp;Database!$U$5,"")</f>
        <v/>
      </c>
      <c r="F19" s="1" t="str">
        <f>IF(INDEX(Database!$AR$7:$AR$71,MATCH($B$3,Database!$B$7:$B$71,0))=1,CHAR(149)&amp;" "&amp;Database!$AR$5,"")</f>
        <v/>
      </c>
    </row>
    <row r="20" spans="2:6" hidden="1">
      <c r="B20" s="1" t="str">
        <f>IF(INDEX(Database!$AM$7:$AM$71,MATCH($B$3,Database!$B$7:$B$71,0))="Yes",CHAR(149)&amp;" "&amp;Database!$AM$5,"")</f>
        <v/>
      </c>
      <c r="C20" s="1" t="str">
        <f>IF(INDEX(Database!$G$7:$G$71,MATCH($B$3,Database!$B$7:$B$71,0))="Yes",CHAR(149)&amp;" "&amp;Database!$G$5,"")</f>
        <v/>
      </c>
      <c r="D20" s="1" t="str">
        <f>IF(INDEX(Database!$K$7:$K$71,MATCH($B$3,Database!$B$7:$B$71,0))="Yes",CHAR(149)&amp;" "&amp;Database!$K$5,"")</f>
        <v>• Heritage Building</v>
      </c>
      <c r="E20" s="1" t="str">
        <f>IF(INDEX(Database!$V$7:$V$71,MATCH($B$3,Database!$B$7:$B$71,0))="Yes",CHAR(149)&amp;" "&amp;Database!$V$5,"")</f>
        <v>• Energy, Heating and Cooling</v>
      </c>
      <c r="F20" s="1" t="str">
        <f>IF(INDEX(Database!$AS$7:$AS$71,MATCH($B$3,Database!$B$7:$B$71,0))=1,CHAR(149)&amp;" "&amp;Database!$AS$5,"")</f>
        <v/>
      </c>
    </row>
    <row r="21" spans="2:6" hidden="1">
      <c r="B21" s="1" t="str">
        <f>IF(INDEX(Database!$AN$7:$AN$71,MATCH($B$3,Database!$B$7:$B$71,0))="Yes",CHAR(149)&amp;" "&amp;Database!$AN$5,"")</f>
        <v/>
      </c>
      <c r="C21" s="1"/>
      <c r="D21" s="1" t="str">
        <f>IF(INDEX(Database!$L$7:$L$71,MATCH($B$3,Database!$B$7:$B$71,0))="Yes",CHAR(149)&amp;" "&amp;Database!$L$5,"")</f>
        <v>• City Gardens</v>
      </c>
      <c r="E21" s="1" t="str">
        <f>IF(INDEX(Database!$W$7:$W$71,MATCH($B$3,Database!$B$7:$B$71,0))="Yes",CHAR(149)&amp;" "&amp;Database!$W$5,"")</f>
        <v/>
      </c>
      <c r="F21" s="1" t="str">
        <f>IF(INDEX(Database!$AT$7:$AT$71,MATCH($B$3,Database!$B$7:$B$71,0))=1,CHAR(149)&amp;" "&amp;Database!$AT$5,"")</f>
        <v/>
      </c>
    </row>
    <row r="22" spans="2:6" hidden="1">
      <c r="B22" s="1" t="str">
        <f>IF(INDEX(Database!$AO$7:$AO$71,MATCH($B$3,Database!$B$7:$B$71,0))="Yes",CHAR(149)&amp;" "&amp;Database!$AO$5,"")</f>
        <v/>
      </c>
      <c r="C22" s="1"/>
      <c r="D22" s="1" t="str">
        <f>IF(INDEX(Database!$M$7:$M$71,MATCH($B$3,Database!$B$7:$B$71,0))="Yes",CHAR(149)&amp;" "&amp;Database!$M$5,"")</f>
        <v>• Churchyard</v>
      </c>
      <c r="E22" s="1" t="str">
        <f>IF(INDEX(Database!$X$7:$X$71,MATCH($B$3,Database!$B$7:$B$71,0))="Yes",CHAR(149)&amp;" "&amp;Database!$X$5,"")</f>
        <v>• Underground Space</v>
      </c>
      <c r="F22" s="1" t="str">
        <f>IF(INDEX(Database!$AU$7:$AU$71,MATCH($B$3,Database!$B$7:$B$71,0))=1,CHAR(149)&amp;" "&amp;Database!$AU$5,"")</f>
        <v/>
      </c>
    </row>
    <row r="23" spans="2:6" hidden="1">
      <c r="B23" s="1" t="str">
        <f>IF(INDEX(Database!$AP$7:$AP$71,MATCH($B$3,Database!$B$7:$B$71,0))="Yes",CHAR(149)&amp;" "&amp;Database!$AP$5,"")</f>
        <v/>
      </c>
      <c r="C23" s="1"/>
      <c r="D23" s="1" t="str">
        <f>IF(INDEX(Database!$N$7:$N$71,MATCH($B$3,Database!$B$7:$B$71,0))="Yes",CHAR(149)&amp;" "&amp;Database!$N$5,"")</f>
        <v/>
      </c>
      <c r="E23" s="1" t="str">
        <f>IF(INDEX(Database!$Y$7:$Y$71,MATCH($B$3,Database!$B$7:$B$71,0))="Yes",CHAR(149)&amp;" "&amp;Database!$Y$5,"")</f>
        <v/>
      </c>
      <c r="F23" s="1" t="str">
        <f>IF(INDEX(Database!$AV$7:$AV$71,MATCH($B$3,Database!$B$7:$B$71,0))=1,CHAR(149)&amp;" "&amp;Database!$AV$5,"")</f>
        <v/>
      </c>
    </row>
    <row r="24" spans="2:6" hidden="1">
      <c r="B24" s="1"/>
      <c r="C24" s="1"/>
      <c r="D24" s="1" t="str">
        <f>IF(INDEX(Database!$O$7:$O$71,MATCH($B$3,Database!$B$7:$B$71,0))="Yes",CHAR(149)&amp;" "&amp;Database!$O$5,"")</f>
        <v/>
      </c>
      <c r="E24" s="1" t="str">
        <f>IF(INDEX(Database!$Z$7:$Z$71,MATCH($B$3,Database!$B$7:$B$71,0))="Yes",CHAR(149)&amp;" "&amp;Database!$Z$5,"")</f>
        <v/>
      </c>
      <c r="F24" s="1" t="str">
        <f>IF(INDEX(Database!$AW$7:$AW$71,MATCH($B$3,Database!$B$7:$B$71,0))=1,CHAR(149)&amp;" "&amp;Database!$AW$5,"")</f>
        <v/>
      </c>
    </row>
    <row r="25" spans="2:6" hidden="1">
      <c r="B25" s="1"/>
      <c r="C25" s="1"/>
      <c r="D25" s="1" t="str">
        <f>IF(INDEX(Database!$P$7:$P$71,MATCH($B$3,Database!$B$7:$B$71,0))="Yes",CHAR(149)&amp;" "&amp;Database!$P$5,"")</f>
        <v>• Civic Space</v>
      </c>
      <c r="E25" s="1" t="str">
        <f>IF(INDEX(Database!$AA$7:$AA$71,MATCH($B$3,Database!$B$7:$B$71,0))="Yes",CHAR(149)&amp;" "&amp;Database!$AA$5,"")</f>
        <v>• Shading and Outdoor Thermal Comfort</v>
      </c>
      <c r="F25" s="1" t="str">
        <f>IF(INDEX(Database!$AX$7:$AX$71,MATCH($B$3,Database!$B$7:$B$71,0))=1,CHAR(149)&amp;" "&amp;Database!$AX$5,"")</f>
        <v/>
      </c>
    </row>
    <row r="26" spans="2:6" hidden="1">
      <c r="B26" s="1"/>
      <c r="C26" s="1"/>
      <c r="D26" s="1" t="str">
        <f>IF(INDEX(Database!$Q$7:$Q$71,MATCH($B$3,Database!$B$7:$B$71,0))="Yes",CHAR(149)&amp;" "&amp;Database!$Q$5,"")</f>
        <v>• Publicly Accessible Private Land</v>
      </c>
      <c r="E26" s="1" t="str">
        <f>IF(INDEX(Database!$AB$7:$AB$71,MATCH($B$3,Database!$B$7:$B$71,0))="Yes",CHAR(149)&amp;" "&amp;Database!$AB$5,"")</f>
        <v/>
      </c>
      <c r="F26" s="1" t="str">
        <f>IF(INDEX(Database!$AY$7:$AY$71,MATCH($B$3,Database!$B$7:$B$71,0))=1,CHAR(149)&amp;" "&amp;Database!$AY$5,"")</f>
        <v/>
      </c>
    </row>
    <row r="27" spans="2:6" hidden="1">
      <c r="B27" s="1"/>
      <c r="C27" s="1"/>
      <c r="D27" s="1" t="str">
        <f>IF(INDEX(Database!$R$7:$R$71,MATCH($B$3,Database!$B$7:$B$71,0))="Yes",CHAR(149)&amp;" "&amp;Database!$R$5,"")</f>
        <v/>
      </c>
      <c r="E27" s="1" t="str">
        <f>IF(INDEX(Database!$AC$7:$AC$71,MATCH($B$3,Database!$B$7:$B$71,0))="Yes",CHAR(149)&amp;" "&amp;Database!$AC$5,"")</f>
        <v/>
      </c>
      <c r="F27" s="1" t="str">
        <f>IF(INDEX(Database!$AZ$7:$AZ$71,MATCH($B$3,Database!$B$7:$B$71,0))=1,CHAR(149)&amp;" "&amp;Database!$AZ$5,"")</f>
        <v/>
      </c>
    </row>
    <row r="28" spans="2:6" hidden="1">
      <c r="B28" s="1"/>
      <c r="C28" s="1"/>
      <c r="D28" s="1"/>
      <c r="E28" s="1" t="str">
        <f>IF(INDEX(Database!$AD$7:$AD$71,MATCH($B$3,Database!$B$7:$B$71,0))="Yes",CHAR(149)&amp;" "&amp;Database!$AD$5,"")</f>
        <v/>
      </c>
      <c r="F28" s="1" t="str">
        <f>IF(INDEX(Database!$BA$7:$BA$71,MATCH($B$3,Database!$B$7:$B$71,0))=1,CHAR(149)&amp;" "&amp;Database!$BA$5,"")</f>
        <v/>
      </c>
    </row>
    <row r="29" spans="2:6" hidden="1">
      <c r="B29" s="1"/>
      <c r="C29" s="1"/>
      <c r="D29" s="1"/>
      <c r="E29" s="1" t="str">
        <f>IF(INDEX(Database!$AE$7:$AE$71,MATCH($B$3,Database!$B$7:$B$71,0))="Yes",CHAR(149)&amp;" "&amp;Database!$AE$5,"")</f>
        <v/>
      </c>
      <c r="F29" s="1" t="str">
        <f>IF(INDEX(Database!$BB$7:$BB$71,MATCH($B$3,Database!$B$7:$B$71,0))=1,CHAR(149)&amp;" "&amp;Database!$BB$5,"")</f>
        <v>• Indoor thermal comfort</v>
      </c>
    </row>
    <row r="30" spans="2:6" hidden="1">
      <c r="B30" s="1"/>
      <c r="C30" s="1"/>
      <c r="D30" s="1"/>
      <c r="E30" s="1" t="str">
        <f>IF(INDEX(Database!$AF$7:$AF$71,MATCH($B$3,Database!$B$7:$B$71,0))="Yes",CHAR(149)&amp;" "&amp;Database!$AF$5,"")</f>
        <v/>
      </c>
      <c r="F30" s="1" t="str">
        <f>IF(INDEX(Database!$BC$7:$BC$71,MATCH($B$3,Database!$B$7:$B$71,0))=1,CHAR(149)&amp;" "&amp;Database!$BC$5,"")</f>
        <v/>
      </c>
    </row>
    <row r="31" spans="2:6" hidden="1">
      <c r="B31" s="1"/>
      <c r="C31" s="1"/>
      <c r="D31" s="1"/>
      <c r="E31" s="1" t="str">
        <f>IF(INDEX(Database!$AG$7:$AG$71,MATCH($B$3,Database!$B$7:$B$71,0))="Yes",CHAR(149)&amp;" "&amp;Database!$AG$5,"")</f>
        <v>• Underground Utilities</v>
      </c>
      <c r="F31" s="1" t="str">
        <f>IF(INDEX(Database!$BD$7:$BD$71,MATCH($B$3,Database!$B$7:$B$71,0))=1,CHAR(149)&amp;" "&amp;Database!$BD$5,"")</f>
        <v>• Health and wellbeing</v>
      </c>
    </row>
    <row r="32" spans="2:6" hidden="1">
      <c r="B32" s="1"/>
      <c r="C32" s="1"/>
      <c r="D32" s="1"/>
      <c r="E32" s="1"/>
      <c r="F32" s="1" t="str">
        <f>IF(INDEX(Database!$BE$7:$BE$71,MATCH($B$3,Database!$B$7:$B$71,0))=1,CHAR(149)&amp;" "&amp;Database!$BE$5,"")</f>
        <v/>
      </c>
    </row>
    <row r="33" spans="2:6" hidden="1">
      <c r="B33" s="1"/>
      <c r="C33" s="1"/>
      <c r="D33" s="1"/>
      <c r="E33" s="1"/>
      <c r="F33" s="1" t="str">
        <f>IF(INDEX(Database!$BF$7:$BF$71,MATCH($B$3,Database!$B$7:$B$71,0))=1,CHAR(149)&amp;" "&amp;Database!$BF$5,"")</f>
        <v/>
      </c>
    </row>
  </sheetData>
  <mergeCells count="6">
    <mergeCell ref="B9:B10"/>
    <mergeCell ref="C9:C10"/>
    <mergeCell ref="A1:C1"/>
    <mergeCell ref="C3:E3"/>
    <mergeCell ref="B5:B8"/>
    <mergeCell ref="C5:C8"/>
  </mergeCells>
  <hyperlinks>
    <hyperlink ref="A1" location="'Criteria Selection'!A1" display="&lt; BACK TO CRITERIA SELECTION" xr:uid="{E91547F1-0C63-44A1-978E-21BB6638BD06}"/>
  </hyperlinks>
  <pageMargins left="0.7" right="0.7" top="0.75" bottom="0.75" header="0.3" footer="0.3"/>
  <pageSetup paperSize="9" orientation="portrait" r:id="rId1"/>
  <drawing r:id="rId2"/>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34C3D7-32CA-41B9-A880-54D05CE6FFFA}">
  <sheetPr codeName="Sheet70"/>
  <dimension ref="A1:G33"/>
  <sheetViews>
    <sheetView topLeftCell="D1" zoomScale="80" zoomScaleNormal="80" workbookViewId="0">
      <selection activeCell="F9" sqref="F9"/>
    </sheetView>
  </sheetViews>
  <sheetFormatPr defaultRowHeight="16.5"/>
  <cols>
    <col min="1" max="1" width="2.5" customWidth="1"/>
    <col min="2" max="2" width="12.625" customWidth="1"/>
    <col min="3" max="3" width="124.375" customWidth="1"/>
    <col min="4" max="4" width="13.375" customWidth="1"/>
    <col min="5" max="5" width="41.5" customWidth="1"/>
    <col min="6" max="6" width="11.5" customWidth="1"/>
    <col min="7" max="7" width="48.875" customWidth="1"/>
  </cols>
  <sheetData>
    <row r="1" spans="1:7" s="59" customFormat="1" ht="23.25" customHeight="1">
      <c r="A1" s="160" t="s">
        <v>338</v>
      </c>
      <c r="B1" s="160"/>
      <c r="C1" s="160"/>
    </row>
    <row r="2" spans="1:7" ht="8.25" customHeight="1"/>
    <row r="3" spans="1:7" ht="24.75" customHeight="1">
      <c r="B3" s="87" t="s">
        <v>308</v>
      </c>
      <c r="C3" s="161" t="str">
        <f>VLOOKUP(B3,Database!B7:C71,2,FALSE)</f>
        <v>Other habitat enhancements</v>
      </c>
      <c r="D3" s="161"/>
      <c r="E3" s="161"/>
      <c r="F3" s="88"/>
      <c r="G3" s="88"/>
    </row>
    <row r="4" spans="1:7" ht="113.25" customHeight="1">
      <c r="B4" s="66" t="s">
        <v>339</v>
      </c>
      <c r="C4" s="65" t="s">
        <v>720</v>
      </c>
      <c r="D4" s="112" t="s">
        <v>378</v>
      </c>
      <c r="E4" s="119" t="s">
        <v>721</v>
      </c>
      <c r="F4" s="95"/>
      <c r="G4" s="96"/>
    </row>
    <row r="5" spans="1:7" ht="80.25" customHeight="1">
      <c r="B5" s="162" t="s">
        <v>343</v>
      </c>
      <c r="C5" s="163" t="s">
        <v>722</v>
      </c>
      <c r="D5" s="108"/>
      <c r="E5" s="118"/>
      <c r="F5" s="97"/>
      <c r="G5" s="98"/>
    </row>
    <row r="6" spans="1:7" ht="49.5" customHeight="1">
      <c r="B6" s="162"/>
      <c r="C6" s="164"/>
      <c r="D6" s="66" t="s">
        <v>345</v>
      </c>
      <c r="E6" s="67" t="str">
        <f>B18&amp;" "&amp;B19&amp;CHAR(10)&amp;B20&amp;" "&amp;B21&amp;CHAR(10)&amp;B22&amp;" "&amp;B23</f>
        <v xml:space="preserve"> 
 • Biodiversity
 </v>
      </c>
      <c r="F6" s="112" t="s">
        <v>381</v>
      </c>
      <c r="G6" s="113" t="str">
        <f>F18&amp;" "&amp;F19&amp;" "&amp;F20&amp;CHAR(10)&amp;F21&amp;" "&amp;F22&amp;" "&amp;F23&amp;CHAR(10)&amp;F24&amp;" "&amp;F25&amp;" "&amp;F26&amp;CHAR(10)&amp;F27&amp;" "&amp;F28&amp;" "&amp;F29&amp;CHAR(10)&amp;F30&amp;" "&amp;F31&amp;" "&amp;F32&amp;" "&amp;F33</f>
        <v xml:space="preserve">  
 • Enhancing biodiversity 
   </v>
      </c>
    </row>
    <row r="7" spans="1:7" ht="48.75" customHeight="1">
      <c r="B7" s="162"/>
      <c r="C7" s="164"/>
      <c r="D7" s="66" t="s">
        <v>347</v>
      </c>
      <c r="E7" s="67" t="str">
        <f>C18&amp;CHAR(10)&amp;C19&amp;CHAR(10)&amp;C20</f>
        <v xml:space="preserve">
• City Public Realm
• Open Spaces</v>
      </c>
      <c r="F7" s="108"/>
      <c r="G7" s="136"/>
    </row>
    <row r="8" spans="1:7" ht="73.5" customHeight="1">
      <c r="B8" s="162"/>
      <c r="C8" s="164"/>
      <c r="D8" s="66" t="s">
        <v>348</v>
      </c>
      <c r="E8" s="67" t="str">
        <f>D18&amp;"  "&amp;D19&amp;CHAR(10)&amp;D20&amp;" "&amp;D21&amp;CHAR(10)&amp;D22&amp;"  "&amp;D23&amp;CHAR(10)&amp;D24&amp;"  "&amp;D25&amp;CHAR(10)&amp;D26&amp;"  "&amp;D27</f>
        <v xml:space="preserve">  
 • City Gardens
• Churchyard  
  • Civic Space
• Publicly Accessible Private Land  • Open Spaces</v>
      </c>
      <c r="F8" s="66" t="s">
        <v>349</v>
      </c>
      <c r="G8" s="65" t="str">
        <f>E18&amp;" "&amp;E19&amp;" "&amp;E20&amp;CHAR(10)&amp;E21&amp;" "&amp;E22&amp;" "&amp;E23&amp;CHAR(10)&amp;E24&amp;" "&amp;E25&amp;" "&amp;E26&amp;CHAR(10)&amp;E27&amp;" "&amp;E28&amp;" "&amp;E29&amp;CHAR(10)&amp;E30&amp;" "&amp;E31</f>
        <v xml:space="preserve">  
• Street Interface  • Hard Landscaping
• Soft Landscaping  
  • Habitat
 </v>
      </c>
    </row>
    <row r="9" spans="1:7" ht="67.5" customHeight="1">
      <c r="B9" s="162" t="s">
        <v>350</v>
      </c>
      <c r="C9" s="165" t="s">
        <v>723</v>
      </c>
      <c r="D9" s="66" t="s">
        <v>352</v>
      </c>
      <c r="E9" s="122" t="s">
        <v>724</v>
      </c>
      <c r="F9" s="134"/>
      <c r="G9" s="133"/>
    </row>
    <row r="10" spans="1:7" ht="62.25" customHeight="1">
      <c r="B10" s="162"/>
      <c r="C10" s="166"/>
      <c r="D10" s="66" t="s">
        <v>354</v>
      </c>
      <c r="E10" s="139" t="s">
        <v>725</v>
      </c>
      <c r="F10" s="141"/>
      <c r="G10" s="140"/>
    </row>
    <row r="11" spans="1:7" ht="15" customHeight="1"/>
    <row r="17" spans="2:6" hidden="1">
      <c r="B17" s="62" t="s">
        <v>44</v>
      </c>
      <c r="C17" s="62" t="s">
        <v>39</v>
      </c>
      <c r="D17" s="62" t="s">
        <v>40</v>
      </c>
      <c r="E17" s="62" t="s">
        <v>41</v>
      </c>
      <c r="F17" s="62" t="s">
        <v>45</v>
      </c>
    </row>
    <row r="18" spans="2:6" hidden="1">
      <c r="B18" s="1" t="str">
        <f>IF(INDEX(Database!$AK$7:$AK$71,MATCH($B$3,Database!$B$7:$B$71,0))="Yes",CHAR(149)&amp;" "&amp;Database!$AK$5,"")</f>
        <v/>
      </c>
      <c r="C18" s="1" t="str">
        <f>IF(INDEX(Database!$E$7:$E$71,MATCH($B$3,Database!$B$7:$B$71,0))="Yes",CHAR(149)&amp;" "&amp;Database!$E$5,"")</f>
        <v/>
      </c>
      <c r="D18" s="1" t="str">
        <f>IF(INDEX(Database!$I$7:$I$71,MATCH($B$3,Database!$B$7:$B$71,0))="Yes",CHAR(149)&amp;" "&amp;Database!$I$5,"")</f>
        <v/>
      </c>
      <c r="E18" s="1" t="str">
        <f>IF(INDEX(Database!$T$7:$T$71,MATCH($B$3,Database!$B$7:$B$71,0))="Yes",CHAR(149)&amp;" "&amp;Database!$T$5,"")</f>
        <v/>
      </c>
      <c r="F18" s="1" t="str">
        <f>IF(INDEX(Database!$AQ$7:$AQ$71,MATCH($B$3,Database!$B$7:$B$71,0))=1,CHAR(149)&amp;" "&amp;Database!$AQ$5,"")</f>
        <v/>
      </c>
    </row>
    <row r="19" spans="2:6" hidden="1">
      <c r="B19" s="1" t="str">
        <f>IF(INDEX(Database!$AL$7:$AL$71,MATCH($B$3,Database!$B$7:$B$71,0))="Yes",CHAR(149)&amp;" "&amp;Database!$AL$5,"")</f>
        <v/>
      </c>
      <c r="C19" s="1" t="str">
        <f>IF(INDEX(Database!$F$7:$F$71,MATCH($B$3,Database!$B$7:$B$71,0))="Yes",CHAR(149)&amp;" "&amp;Database!$F$5,"")</f>
        <v>• City Public Realm</v>
      </c>
      <c r="D19" s="1" t="str">
        <f>IF(INDEX(Database!$J$7:$J$71,MATCH($B$3,Database!$B$7:$B$71,0))="Yes",CHAR(149)&amp;" "&amp;Database!$J$5,"")</f>
        <v/>
      </c>
      <c r="E19" s="1" t="str">
        <f>IF(INDEX(Database!$U$7:$U$71,MATCH($B$3,Database!$B$7:$B$71,0))="Yes",CHAR(149)&amp;" "&amp;Database!$U$5,"")</f>
        <v/>
      </c>
      <c r="F19" s="1" t="str">
        <f>IF(INDEX(Database!$AR$7:$AR$71,MATCH($B$3,Database!$B$7:$B$71,0))=1,CHAR(149)&amp;" "&amp;Database!$AR$5,"")</f>
        <v/>
      </c>
    </row>
    <row r="20" spans="2:6" hidden="1">
      <c r="B20" s="1" t="str">
        <f>IF(INDEX(Database!$AM$7:$AM$71,MATCH($B$3,Database!$B$7:$B$71,0))="Yes",CHAR(149)&amp;" "&amp;Database!$AM$5,"")</f>
        <v/>
      </c>
      <c r="C20" s="1" t="str">
        <f>IF(INDEX(Database!$G$7:$G$71,MATCH($B$3,Database!$B$7:$B$71,0))="Yes",CHAR(149)&amp;" "&amp;Database!$G$5,"")</f>
        <v>• Open Spaces</v>
      </c>
      <c r="D20" s="1" t="str">
        <f>IF(INDEX(Database!$K$7:$K$71,MATCH($B$3,Database!$B$7:$B$71,0))="Yes",CHAR(149)&amp;" "&amp;Database!$K$5,"")</f>
        <v/>
      </c>
      <c r="E20" s="1" t="str">
        <f>IF(INDEX(Database!$V$7:$V$71,MATCH($B$3,Database!$B$7:$B$71,0))="Yes",CHAR(149)&amp;" "&amp;Database!$V$5,"")</f>
        <v/>
      </c>
      <c r="F20" s="1" t="str">
        <f>IF(INDEX(Database!$AS$7:$AS$71,MATCH($B$3,Database!$B$7:$B$71,0))=1,CHAR(149)&amp;" "&amp;Database!$AS$5,"")</f>
        <v/>
      </c>
    </row>
    <row r="21" spans="2:6" hidden="1">
      <c r="B21" s="1" t="str">
        <f>IF(INDEX(Database!$AN$7:$AN$71,MATCH($B$3,Database!$B$7:$B$71,0))="Yes",CHAR(149)&amp;" "&amp;Database!$AN$5,"")</f>
        <v>• Biodiversity</v>
      </c>
      <c r="C21" s="1"/>
      <c r="D21" s="1" t="str">
        <f>IF(INDEX(Database!$L$7:$L$71,MATCH($B$3,Database!$B$7:$B$71,0))="Yes",CHAR(149)&amp;" "&amp;Database!$L$5,"")</f>
        <v>• City Gardens</v>
      </c>
      <c r="E21" s="1" t="str">
        <f>IF(INDEX(Database!$W$7:$W$71,MATCH($B$3,Database!$B$7:$B$71,0))="Yes",CHAR(149)&amp;" "&amp;Database!$W$5,"")</f>
        <v>• Street Interface</v>
      </c>
      <c r="F21" s="1" t="str">
        <f>IF(INDEX(Database!$AT$7:$AT$71,MATCH($B$3,Database!$B$7:$B$71,0))=1,CHAR(149)&amp;" "&amp;Database!$AT$5,"")</f>
        <v/>
      </c>
    </row>
    <row r="22" spans="2:6" hidden="1">
      <c r="B22" s="1" t="str">
        <f>IF(INDEX(Database!$AO$7:$AO$71,MATCH($B$3,Database!$B$7:$B$71,0))="Yes",CHAR(149)&amp;" "&amp;Database!$AO$5,"")</f>
        <v/>
      </c>
      <c r="C22" s="1"/>
      <c r="D22" s="1" t="str">
        <f>IF(INDEX(Database!$M$7:$M$71,MATCH($B$3,Database!$B$7:$B$71,0))="Yes",CHAR(149)&amp;" "&amp;Database!$M$5,"")</f>
        <v>• Churchyard</v>
      </c>
      <c r="E22" s="1" t="str">
        <f>IF(INDEX(Database!$X$7:$X$71,MATCH($B$3,Database!$B$7:$B$71,0))="Yes",CHAR(149)&amp;" "&amp;Database!$X$5,"")</f>
        <v/>
      </c>
      <c r="F22" s="1" t="str">
        <f>IF(INDEX(Database!$AU$7:$AU$71,MATCH($B$3,Database!$B$7:$B$71,0))=1,CHAR(149)&amp;" "&amp;Database!$AU$5,"")</f>
        <v>• Enhancing biodiversity</v>
      </c>
    </row>
    <row r="23" spans="2:6" hidden="1">
      <c r="B23" s="1" t="str">
        <f>IF(INDEX(Database!$AP$7:$AP$71,MATCH($B$3,Database!$B$7:$B$71,0))="Yes",CHAR(149)&amp;" "&amp;Database!$AP$5,"")</f>
        <v/>
      </c>
      <c r="C23" s="1"/>
      <c r="D23" s="1" t="str">
        <f>IF(INDEX(Database!$N$7:$N$71,MATCH($B$3,Database!$B$7:$B$71,0))="Yes",CHAR(149)&amp;" "&amp;Database!$N$5,"")</f>
        <v/>
      </c>
      <c r="E23" s="1" t="str">
        <f>IF(INDEX(Database!$Y$7:$Y$71,MATCH($B$3,Database!$B$7:$B$71,0))="Yes",CHAR(149)&amp;" "&amp;Database!$Y$5,"")</f>
        <v>• Hard Landscaping</v>
      </c>
      <c r="F23" s="1" t="str">
        <f>IF(INDEX(Database!$AV$7:$AV$71,MATCH($B$3,Database!$B$7:$B$71,0))=1,CHAR(149)&amp;" "&amp;Database!$AV$5,"")</f>
        <v/>
      </c>
    </row>
    <row r="24" spans="2:6" hidden="1">
      <c r="B24" s="1"/>
      <c r="C24" s="1"/>
      <c r="D24" s="1" t="str">
        <f>IF(INDEX(Database!$O$7:$O$71,MATCH($B$3,Database!$B$7:$B$71,0))="Yes",CHAR(149)&amp;" "&amp;Database!$O$5,"")</f>
        <v/>
      </c>
      <c r="E24" s="1" t="str">
        <f>IF(INDEX(Database!$Z$7:$Z$71,MATCH($B$3,Database!$B$7:$B$71,0))="Yes",CHAR(149)&amp;" "&amp;Database!$Z$5,"")</f>
        <v>• Soft Landscaping</v>
      </c>
      <c r="F24" s="1" t="str">
        <f>IF(INDEX(Database!$AW$7:$AW$71,MATCH($B$3,Database!$B$7:$B$71,0))=1,CHAR(149)&amp;" "&amp;Database!$AW$5,"")</f>
        <v/>
      </c>
    </row>
    <row r="25" spans="2:6" hidden="1">
      <c r="B25" s="1"/>
      <c r="C25" s="1"/>
      <c r="D25" s="1" t="str">
        <f>IF(INDEX(Database!$P$7:$P$71,MATCH($B$3,Database!$B$7:$B$71,0))="Yes",CHAR(149)&amp;" "&amp;Database!$P$5,"")</f>
        <v>• Civic Space</v>
      </c>
      <c r="E25" s="1" t="str">
        <f>IF(INDEX(Database!$AA$7:$AA$71,MATCH($B$3,Database!$B$7:$B$71,0))="Yes",CHAR(149)&amp;" "&amp;Database!$AA$5,"")</f>
        <v/>
      </c>
      <c r="F25" s="1" t="str">
        <f>IF(INDEX(Database!$AX$7:$AX$71,MATCH($B$3,Database!$B$7:$B$71,0))=1,CHAR(149)&amp;" "&amp;Database!$AX$5,"")</f>
        <v/>
      </c>
    </row>
    <row r="26" spans="2:6" hidden="1">
      <c r="B26" s="1"/>
      <c r="C26" s="1"/>
      <c r="D26" s="1" t="str">
        <f>IF(INDEX(Database!$Q$7:$Q$71,MATCH($B$3,Database!$B$7:$B$71,0))="Yes",CHAR(149)&amp;" "&amp;Database!$Q$5,"")</f>
        <v>• Publicly Accessible Private Land</v>
      </c>
      <c r="E26" s="1" t="str">
        <f>IF(INDEX(Database!$AB$7:$AB$71,MATCH($B$3,Database!$B$7:$B$71,0))="Yes",CHAR(149)&amp;" "&amp;Database!$AB$5,"")</f>
        <v/>
      </c>
      <c r="F26" s="1" t="str">
        <f>IF(INDEX(Database!$AY$7:$AY$71,MATCH($B$3,Database!$B$7:$B$71,0))=1,CHAR(149)&amp;" "&amp;Database!$AY$5,"")</f>
        <v/>
      </c>
    </row>
    <row r="27" spans="2:6" hidden="1">
      <c r="B27" s="1"/>
      <c r="C27" s="1"/>
      <c r="D27" s="1" t="str">
        <f>IF(INDEX(Database!$R$7:$R$71,MATCH($B$3,Database!$B$7:$B$71,0))="Yes",CHAR(149)&amp;" "&amp;Database!$R$5,"")</f>
        <v>• Open Spaces</v>
      </c>
      <c r="E27" s="1" t="str">
        <f>IF(INDEX(Database!$AC$7:$AC$71,MATCH($B$3,Database!$B$7:$B$71,0))="Yes",CHAR(149)&amp;" "&amp;Database!$AC$5,"")</f>
        <v/>
      </c>
      <c r="F27" s="1" t="str">
        <f>IF(INDEX(Database!$AZ$7:$AZ$71,MATCH($B$3,Database!$B$7:$B$71,0))=1,CHAR(149)&amp;" "&amp;Database!$AZ$5,"")</f>
        <v/>
      </c>
    </row>
    <row r="28" spans="2:6" hidden="1">
      <c r="B28" s="1"/>
      <c r="C28" s="1"/>
      <c r="D28" s="1"/>
      <c r="E28" s="1" t="str">
        <f>IF(INDEX(Database!$AD$7:$AD$71,MATCH($B$3,Database!$B$7:$B$71,0))="Yes",CHAR(149)&amp;" "&amp;Database!$AD$5,"")</f>
        <v/>
      </c>
      <c r="F28" s="1" t="str">
        <f>IF(INDEX(Database!$BA$7:$BA$71,MATCH($B$3,Database!$B$7:$B$71,0))=1,CHAR(149)&amp;" "&amp;Database!$BA$5,"")</f>
        <v/>
      </c>
    </row>
    <row r="29" spans="2:6" hidden="1">
      <c r="B29" s="1"/>
      <c r="C29" s="1"/>
      <c r="D29" s="1"/>
      <c r="E29" s="1" t="str">
        <f>IF(INDEX(Database!$AE$7:$AE$71,MATCH($B$3,Database!$B$7:$B$71,0))="Yes",CHAR(149)&amp;" "&amp;Database!$AE$5,"")</f>
        <v>• Habitat</v>
      </c>
      <c r="F29" s="1" t="str">
        <f>IF(INDEX(Database!$BB$7:$BB$71,MATCH($B$3,Database!$B$7:$B$71,0))=1,CHAR(149)&amp;" "&amp;Database!$BB$5,"")</f>
        <v/>
      </c>
    </row>
    <row r="30" spans="2:6" hidden="1">
      <c r="B30" s="1"/>
      <c r="C30" s="1"/>
      <c r="D30" s="1"/>
      <c r="E30" s="1" t="str">
        <f>IF(INDEX(Database!$AF$7:$AF$71,MATCH($B$3,Database!$B$7:$B$71,0))="Yes",CHAR(149)&amp;" "&amp;Database!$AF$5,"")</f>
        <v/>
      </c>
      <c r="F30" s="1" t="str">
        <f>IF(INDEX(Database!$BC$7:$BC$71,MATCH($B$3,Database!$B$7:$B$71,0))=1,CHAR(149)&amp;" "&amp;Database!$BC$5,"")</f>
        <v/>
      </c>
    </row>
    <row r="31" spans="2:6" hidden="1">
      <c r="B31" s="1"/>
      <c r="C31" s="1"/>
      <c r="D31" s="1"/>
      <c r="E31" s="1" t="str">
        <f>IF(INDEX(Database!$AG$7:$AG$71,MATCH($B$3,Database!$B$7:$B$71,0))="Yes",CHAR(149)&amp;" "&amp;Database!$AG$5,"")</f>
        <v/>
      </c>
      <c r="F31" s="1" t="str">
        <f>IF(INDEX(Database!$BD$7:$BD$71,MATCH($B$3,Database!$B$7:$B$71,0))=1,CHAR(149)&amp;" "&amp;Database!$BD$5,"")</f>
        <v/>
      </c>
    </row>
    <row r="32" spans="2:6" hidden="1">
      <c r="B32" s="1"/>
      <c r="C32" s="1"/>
      <c r="D32" s="1"/>
      <c r="E32" s="1"/>
      <c r="F32" s="1" t="str">
        <f>IF(INDEX(Database!$BE$7:$BE$71,MATCH($B$3,Database!$B$7:$B$71,0))=1,CHAR(149)&amp;" "&amp;Database!$BE$5,"")</f>
        <v/>
      </c>
    </row>
    <row r="33" spans="2:6">
      <c r="B33" s="1"/>
      <c r="C33" s="1"/>
      <c r="D33" s="1"/>
      <c r="E33" s="1"/>
      <c r="F33" s="1" t="str">
        <f>IF(INDEX(Database!$BF$7:$BF$71,MATCH($B$3,Database!$B$7:$B$71,0))=1,CHAR(149)&amp;" "&amp;Database!$BF$5,"")</f>
        <v/>
      </c>
    </row>
  </sheetData>
  <mergeCells count="6">
    <mergeCell ref="B9:B10"/>
    <mergeCell ref="C9:C10"/>
    <mergeCell ref="A1:C1"/>
    <mergeCell ref="C3:E3"/>
    <mergeCell ref="B5:B8"/>
    <mergeCell ref="C5:C8"/>
  </mergeCells>
  <hyperlinks>
    <hyperlink ref="A1" location="'Criteria Selection'!A1" display="&lt; BACK TO CRITERIA SELECTION" xr:uid="{258D98F1-4E02-49C9-BFB5-90A90C4A39DF}"/>
  </hyperlinks>
  <pageMargins left="0.7" right="0.7" top="0.75" bottom="0.75" header="0.3" footer="0.3"/>
  <pageSetup paperSize="9" orientation="portrait" r:id="rId1"/>
  <drawing r:id="rId2"/>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8353AC-BDA3-451A-A92E-DB4F3A967AAF}">
  <sheetPr codeName="Sheet71"/>
  <dimension ref="A1:G33"/>
  <sheetViews>
    <sheetView zoomScale="80" zoomScaleNormal="80" workbookViewId="0">
      <selection activeCell="G10" sqref="G10"/>
    </sheetView>
  </sheetViews>
  <sheetFormatPr defaultRowHeight="16.5"/>
  <cols>
    <col min="1" max="1" width="2.5" customWidth="1"/>
    <col min="2" max="2" width="12.625" customWidth="1"/>
    <col min="3" max="3" width="124.375" customWidth="1"/>
    <col min="4" max="4" width="13.375" customWidth="1"/>
    <col min="5" max="5" width="41.5" customWidth="1"/>
    <col min="6" max="6" width="11.5" customWidth="1"/>
    <col min="7" max="7" width="48.875" customWidth="1"/>
  </cols>
  <sheetData>
    <row r="1" spans="1:7" s="59" customFormat="1" ht="23.25" customHeight="1">
      <c r="A1" s="160" t="s">
        <v>338</v>
      </c>
      <c r="B1" s="160"/>
      <c r="C1" s="160"/>
    </row>
    <row r="2" spans="1:7" ht="8.25" customHeight="1"/>
    <row r="3" spans="1:7" ht="24.75" customHeight="1">
      <c r="B3" s="87" t="s">
        <v>311</v>
      </c>
      <c r="C3" s="161" t="str">
        <f>VLOOKUP(B3,Database!B7:C71,2,FALSE)</f>
        <v>Soil remediation</v>
      </c>
      <c r="D3" s="161"/>
      <c r="E3" s="161"/>
      <c r="F3" s="88"/>
      <c r="G3" s="88"/>
    </row>
    <row r="4" spans="1:7" ht="113.25" customHeight="1">
      <c r="B4" s="66" t="s">
        <v>339</v>
      </c>
      <c r="C4" s="65" t="s">
        <v>726</v>
      </c>
      <c r="D4" s="112" t="s">
        <v>398</v>
      </c>
      <c r="E4" s="119" t="s">
        <v>727</v>
      </c>
      <c r="F4" s="95"/>
      <c r="G4" s="96"/>
    </row>
    <row r="5" spans="1:7" ht="80.25" customHeight="1">
      <c r="B5" s="162" t="s">
        <v>343</v>
      </c>
      <c r="C5" s="163" t="s">
        <v>728</v>
      </c>
      <c r="D5" s="108"/>
      <c r="E5" s="118"/>
      <c r="F5" s="97"/>
      <c r="G5" s="98"/>
    </row>
    <row r="6" spans="1:7" ht="75.75" customHeight="1">
      <c r="B6" s="162"/>
      <c r="C6" s="164"/>
      <c r="D6" s="66" t="s">
        <v>345</v>
      </c>
      <c r="E6" s="67" t="str">
        <f>B18&amp;" "&amp;B19&amp;CHAR(10)&amp;B20&amp;" "&amp;B21&amp;CHAR(10)&amp;B22&amp;" "&amp;B23</f>
        <v xml:space="preserve"> 
 • Biodiversity
 </v>
      </c>
      <c r="F6" s="112" t="s">
        <v>381</v>
      </c>
      <c r="G6" s="113" t="str">
        <f>F18&amp;" "&amp;F19&amp;" "&amp;F20&amp;CHAR(10)&amp;F21&amp;" "&amp;F22&amp;" "&amp;F23&amp;CHAR(10)&amp;F24&amp;" "&amp;F25&amp;" "&amp;F26&amp;CHAR(10)&amp;F27&amp;" "&amp;F28&amp;" "&amp;F29&amp;CHAR(10)&amp;F30&amp;" "&amp;F31&amp;" "&amp;F32&amp;" "&amp;F33</f>
        <v xml:space="preserve">  
 • Enhancing biodiversity 
• Streetscape improvement   </v>
      </c>
    </row>
    <row r="7" spans="1:7" ht="48.75" customHeight="1">
      <c r="B7" s="162"/>
      <c r="C7" s="164"/>
      <c r="D7" s="66" t="s">
        <v>347</v>
      </c>
      <c r="E7" s="67" t="str">
        <f>C18&amp;CHAR(10)&amp;C19&amp;CHAR(10)&amp;C20</f>
        <v xml:space="preserve">
• City Public Realm
• Open Spaces</v>
      </c>
      <c r="F7" s="108"/>
      <c r="G7" s="136"/>
    </row>
    <row r="8" spans="1:7" ht="73.5" customHeight="1">
      <c r="B8" s="162"/>
      <c r="C8" s="164"/>
      <c r="D8" s="66" t="s">
        <v>348</v>
      </c>
      <c r="E8" s="67" t="str">
        <f>D18&amp;"  "&amp;D19&amp;CHAR(10)&amp;D20&amp;" "&amp;D21&amp;CHAR(10)&amp;D22&amp;"  "&amp;D23&amp;CHAR(10)&amp;D24&amp;"  "&amp;D25&amp;CHAR(10)&amp;D26&amp;"  "&amp;D27</f>
        <v xml:space="preserve">  
 • City Gardens
• Churchyard  
  • Civic Space
• Publicly Accessible Private Land  • Open Spaces</v>
      </c>
      <c r="F8" s="66" t="s">
        <v>349</v>
      </c>
      <c r="G8" s="65" t="str">
        <f>E18&amp;" "&amp;E19&amp;" "&amp;E20&amp;CHAR(10)&amp;E21&amp;" "&amp;E22&amp;" "&amp;E23&amp;CHAR(10)&amp;E24&amp;" "&amp;E25&amp;" "&amp;E26&amp;CHAR(10)&amp;E27&amp;" "&amp;E28&amp;" "&amp;E29&amp;CHAR(10)&amp;E30&amp;" "&amp;E31</f>
        <v xml:space="preserve">  
• Street Interface  
• Soft Landscaping  • Street Furniture
  • Habitat
 </v>
      </c>
    </row>
    <row r="9" spans="1:7" ht="102" customHeight="1">
      <c r="B9" s="162" t="s">
        <v>350</v>
      </c>
      <c r="C9" s="165" t="s">
        <v>729</v>
      </c>
      <c r="D9" s="66" t="s">
        <v>352</v>
      </c>
      <c r="E9" s="144" t="s">
        <v>730</v>
      </c>
      <c r="F9" s="138"/>
      <c r="G9" s="137"/>
    </row>
    <row r="10" spans="1:7" ht="66.75" customHeight="1">
      <c r="B10" s="162"/>
      <c r="C10" s="166"/>
      <c r="D10" s="66" t="s">
        <v>354</v>
      </c>
      <c r="E10" s="143" t="s">
        <v>725</v>
      </c>
      <c r="F10" s="145"/>
      <c r="G10" s="142"/>
    </row>
    <row r="11" spans="1:7" ht="15" customHeight="1"/>
    <row r="17" spans="2:6" hidden="1">
      <c r="B17" s="62" t="s">
        <v>44</v>
      </c>
      <c r="C17" s="62" t="s">
        <v>39</v>
      </c>
      <c r="D17" s="62" t="s">
        <v>40</v>
      </c>
      <c r="E17" s="62" t="s">
        <v>41</v>
      </c>
      <c r="F17" s="62" t="s">
        <v>45</v>
      </c>
    </row>
    <row r="18" spans="2:6" hidden="1">
      <c r="B18" s="1" t="str">
        <f>IF(INDEX(Database!$AK$7:$AK$71,MATCH($B$3,Database!$B$7:$B$71,0))="Yes",CHAR(149)&amp;" "&amp;Database!$AK$5,"")</f>
        <v/>
      </c>
      <c r="C18" s="1" t="str">
        <f>IF(INDEX(Database!$E$7:$E$71,MATCH($B$3,Database!$B$7:$B$71,0))="Yes",CHAR(149)&amp;" "&amp;Database!$E$5,"")</f>
        <v/>
      </c>
      <c r="D18" s="1" t="str">
        <f>IF(INDEX(Database!$I$7:$I$71,MATCH($B$3,Database!$B$7:$B$71,0))="Yes",CHAR(149)&amp;" "&amp;Database!$I$5,"")</f>
        <v/>
      </c>
      <c r="E18" s="1" t="str">
        <f>IF(INDEX(Database!$T$7:$T$71,MATCH($B$3,Database!$B$7:$B$71,0))="Yes",CHAR(149)&amp;" "&amp;Database!$T$5,"")</f>
        <v/>
      </c>
      <c r="F18" s="1" t="str">
        <f>IF(INDEX(Database!$AQ$7:$AQ$71,MATCH($B$3,Database!$B$7:$B$71,0))=1,CHAR(149)&amp;" "&amp;Database!$AQ$5,"")</f>
        <v/>
      </c>
    </row>
    <row r="19" spans="2:6" hidden="1">
      <c r="B19" s="1" t="str">
        <f>IF(INDEX(Database!$AL$7:$AL$71,MATCH($B$3,Database!$B$7:$B$71,0))="Yes",CHAR(149)&amp;" "&amp;Database!$AL$5,"")</f>
        <v/>
      </c>
      <c r="C19" s="1" t="str">
        <f>IF(INDEX(Database!$F$7:$F$71,MATCH($B$3,Database!$B$7:$B$71,0))="Yes",CHAR(149)&amp;" "&amp;Database!$F$5,"")</f>
        <v>• City Public Realm</v>
      </c>
      <c r="D19" s="1" t="str">
        <f>IF(INDEX(Database!$J$7:$J$71,MATCH($B$3,Database!$B$7:$B$71,0))="Yes",CHAR(149)&amp;" "&amp;Database!$J$5,"")</f>
        <v/>
      </c>
      <c r="E19" s="1" t="str">
        <f>IF(INDEX(Database!$U$7:$U$71,MATCH($B$3,Database!$B$7:$B$71,0))="Yes",CHAR(149)&amp;" "&amp;Database!$U$5,"")</f>
        <v/>
      </c>
      <c r="F19" s="1" t="str">
        <f>IF(INDEX(Database!$AR$7:$AR$71,MATCH($B$3,Database!$B$7:$B$71,0))=1,CHAR(149)&amp;" "&amp;Database!$AR$5,"")</f>
        <v/>
      </c>
    </row>
    <row r="20" spans="2:6" hidden="1">
      <c r="B20" s="1" t="str">
        <f>IF(INDEX(Database!$AM$7:$AM$71,MATCH($B$3,Database!$B$7:$B$71,0))="Yes",CHAR(149)&amp;" "&amp;Database!$AM$5,"")</f>
        <v/>
      </c>
      <c r="C20" s="1" t="str">
        <f>IF(INDEX(Database!$G$7:$G$71,MATCH($B$3,Database!$B$7:$B$71,0))="Yes",CHAR(149)&amp;" "&amp;Database!$G$5,"")</f>
        <v>• Open Spaces</v>
      </c>
      <c r="D20" s="1" t="str">
        <f>IF(INDEX(Database!$K$7:$K$71,MATCH($B$3,Database!$B$7:$B$71,0))="Yes",CHAR(149)&amp;" "&amp;Database!$K$5,"")</f>
        <v/>
      </c>
      <c r="E20" s="1" t="str">
        <f>IF(INDEX(Database!$V$7:$V$71,MATCH($B$3,Database!$B$7:$B$71,0))="Yes",CHAR(149)&amp;" "&amp;Database!$V$5,"")</f>
        <v/>
      </c>
      <c r="F20" s="1" t="str">
        <f>IF(INDEX(Database!$AS$7:$AS$71,MATCH($B$3,Database!$B$7:$B$71,0))=1,CHAR(149)&amp;" "&amp;Database!$AS$5,"")</f>
        <v/>
      </c>
    </row>
    <row r="21" spans="2:6" hidden="1">
      <c r="B21" s="1" t="str">
        <f>IF(INDEX(Database!$AN$7:$AN$71,MATCH($B$3,Database!$B$7:$B$71,0))="Yes",CHAR(149)&amp;" "&amp;Database!$AN$5,"")</f>
        <v>• Biodiversity</v>
      </c>
      <c r="C21" s="1"/>
      <c r="D21" s="1" t="str">
        <f>IF(INDEX(Database!$L$7:$L$71,MATCH($B$3,Database!$B$7:$B$71,0))="Yes",CHAR(149)&amp;" "&amp;Database!$L$5,"")</f>
        <v>• City Gardens</v>
      </c>
      <c r="E21" s="1" t="str">
        <f>IF(INDEX(Database!$W$7:$W$71,MATCH($B$3,Database!$B$7:$B$71,0))="Yes",CHAR(149)&amp;" "&amp;Database!$W$5,"")</f>
        <v>• Street Interface</v>
      </c>
      <c r="F21" s="1" t="str">
        <f>IF(INDEX(Database!$AT$7:$AT$71,MATCH($B$3,Database!$B$7:$B$71,0))=1,CHAR(149)&amp;" "&amp;Database!$AT$5,"")</f>
        <v/>
      </c>
    </row>
    <row r="22" spans="2:6" hidden="1">
      <c r="B22" s="1" t="str">
        <f>IF(INDEX(Database!$AO$7:$AO$71,MATCH($B$3,Database!$B$7:$B$71,0))="Yes",CHAR(149)&amp;" "&amp;Database!$AO$5,"")</f>
        <v/>
      </c>
      <c r="C22" s="1"/>
      <c r="D22" s="1" t="str">
        <f>IF(INDEX(Database!$M$7:$M$71,MATCH($B$3,Database!$B$7:$B$71,0))="Yes",CHAR(149)&amp;" "&amp;Database!$M$5,"")</f>
        <v>• Churchyard</v>
      </c>
      <c r="E22" s="1" t="str">
        <f>IF(INDEX(Database!$X$7:$X$71,MATCH($B$3,Database!$B$7:$B$71,0))="Yes",CHAR(149)&amp;" "&amp;Database!$X$5,"")</f>
        <v/>
      </c>
      <c r="F22" s="1" t="str">
        <f>IF(INDEX(Database!$AU$7:$AU$71,MATCH($B$3,Database!$B$7:$B$71,0))=1,CHAR(149)&amp;" "&amp;Database!$AU$5,"")</f>
        <v>• Enhancing biodiversity</v>
      </c>
    </row>
    <row r="23" spans="2:6" hidden="1">
      <c r="B23" s="1" t="str">
        <f>IF(INDEX(Database!$AP$7:$AP$71,MATCH($B$3,Database!$B$7:$B$71,0))="Yes",CHAR(149)&amp;" "&amp;Database!$AP$5,"")</f>
        <v/>
      </c>
      <c r="C23" s="1"/>
      <c r="D23" s="1" t="str">
        <f>IF(INDEX(Database!$N$7:$N$71,MATCH($B$3,Database!$B$7:$B$71,0))="Yes",CHAR(149)&amp;" "&amp;Database!$N$5,"")</f>
        <v/>
      </c>
      <c r="E23" s="1" t="str">
        <f>IF(INDEX(Database!$Y$7:$Y$71,MATCH($B$3,Database!$B$7:$B$71,0))="Yes",CHAR(149)&amp;" "&amp;Database!$Y$5,"")</f>
        <v/>
      </c>
      <c r="F23" s="1" t="str">
        <f>IF(INDEX(Database!$AV$7:$AV$71,MATCH($B$3,Database!$B$7:$B$71,0))=1,CHAR(149)&amp;" "&amp;Database!$AV$5,"")</f>
        <v/>
      </c>
    </row>
    <row r="24" spans="2:6" hidden="1">
      <c r="B24" s="1"/>
      <c r="C24" s="1"/>
      <c r="D24" s="1" t="str">
        <f>IF(INDEX(Database!$O$7:$O$71,MATCH($B$3,Database!$B$7:$B$71,0))="Yes",CHAR(149)&amp;" "&amp;Database!$O$5,"")</f>
        <v/>
      </c>
      <c r="E24" s="1" t="str">
        <f>IF(INDEX(Database!$Z$7:$Z$71,MATCH($B$3,Database!$B$7:$B$71,0))="Yes",CHAR(149)&amp;" "&amp;Database!$Z$5,"")</f>
        <v>• Soft Landscaping</v>
      </c>
      <c r="F24" s="1" t="str">
        <f>IF(INDEX(Database!$AW$7:$AW$71,MATCH($B$3,Database!$B$7:$B$71,0))=1,CHAR(149)&amp;" "&amp;Database!$AW$5,"")</f>
        <v/>
      </c>
    </row>
    <row r="25" spans="2:6" hidden="1">
      <c r="B25" s="1"/>
      <c r="C25" s="1"/>
      <c r="D25" s="1" t="str">
        <f>IF(INDEX(Database!$P$7:$P$71,MATCH($B$3,Database!$B$7:$B$71,0))="Yes",CHAR(149)&amp;" "&amp;Database!$P$5,"")</f>
        <v>• Civic Space</v>
      </c>
      <c r="E25" s="1" t="str">
        <f>IF(INDEX(Database!$AA$7:$AA$71,MATCH($B$3,Database!$B$7:$B$71,0))="Yes",CHAR(149)&amp;" "&amp;Database!$AA$5,"")</f>
        <v/>
      </c>
      <c r="F25" s="1" t="str">
        <f>IF(INDEX(Database!$AX$7:$AX$71,MATCH($B$3,Database!$B$7:$B$71,0))=1,CHAR(149)&amp;" "&amp;Database!$AX$5,"")</f>
        <v/>
      </c>
    </row>
    <row r="26" spans="2:6" hidden="1">
      <c r="B26" s="1"/>
      <c r="C26" s="1"/>
      <c r="D26" s="1" t="str">
        <f>IF(INDEX(Database!$Q$7:$Q$71,MATCH($B$3,Database!$B$7:$B$71,0))="Yes",CHAR(149)&amp;" "&amp;Database!$Q$5,"")</f>
        <v>• Publicly Accessible Private Land</v>
      </c>
      <c r="E26" s="1" t="str">
        <f>IF(INDEX(Database!$AB$7:$AB$71,MATCH($B$3,Database!$B$7:$B$71,0))="Yes",CHAR(149)&amp;" "&amp;Database!$AB$5,"")</f>
        <v>• Street Furniture</v>
      </c>
      <c r="F26" s="1" t="str">
        <f>IF(INDEX(Database!$AY$7:$AY$71,MATCH($B$3,Database!$B$7:$B$71,0))=1,CHAR(149)&amp;" "&amp;Database!$AY$5,"")</f>
        <v/>
      </c>
    </row>
    <row r="27" spans="2:6" hidden="1">
      <c r="B27" s="1"/>
      <c r="C27" s="1"/>
      <c r="D27" s="1" t="str">
        <f>IF(INDEX(Database!$R$7:$R$71,MATCH($B$3,Database!$B$7:$B$71,0))="Yes",CHAR(149)&amp;" "&amp;Database!$R$5,"")</f>
        <v>• Open Spaces</v>
      </c>
      <c r="E27" s="1" t="str">
        <f>IF(INDEX(Database!$AC$7:$AC$71,MATCH($B$3,Database!$B$7:$B$71,0))="Yes",CHAR(149)&amp;" "&amp;Database!$AC$5,"")</f>
        <v/>
      </c>
      <c r="F27" s="1" t="str">
        <f>IF(INDEX(Database!$AZ$7:$AZ$71,MATCH($B$3,Database!$B$7:$B$71,0))=1,CHAR(149)&amp;" "&amp;Database!$AZ$5,"")</f>
        <v/>
      </c>
    </row>
    <row r="28" spans="2:6" hidden="1">
      <c r="B28" s="1"/>
      <c r="C28" s="1"/>
      <c r="D28" s="1"/>
      <c r="E28" s="1" t="str">
        <f>IF(INDEX(Database!$AD$7:$AD$71,MATCH($B$3,Database!$B$7:$B$71,0))="Yes",CHAR(149)&amp;" "&amp;Database!$AD$5,"")</f>
        <v/>
      </c>
      <c r="F28" s="1" t="str">
        <f>IF(INDEX(Database!$BA$7:$BA$71,MATCH($B$3,Database!$B$7:$B$71,0))=1,CHAR(149)&amp;" "&amp;Database!$BA$5,"")</f>
        <v/>
      </c>
    </row>
    <row r="29" spans="2:6" hidden="1">
      <c r="B29" s="1"/>
      <c r="C29" s="1"/>
      <c r="D29" s="1"/>
      <c r="E29" s="1" t="str">
        <f>IF(INDEX(Database!$AE$7:$AE$71,MATCH($B$3,Database!$B$7:$B$71,0))="Yes",CHAR(149)&amp;" "&amp;Database!$AE$5,"")</f>
        <v>• Habitat</v>
      </c>
      <c r="F29" s="1" t="str">
        <f>IF(INDEX(Database!$BB$7:$BB$71,MATCH($B$3,Database!$B$7:$B$71,0))=1,CHAR(149)&amp;" "&amp;Database!$BB$5,"")</f>
        <v/>
      </c>
    </row>
    <row r="30" spans="2:6" hidden="1">
      <c r="B30" s="1"/>
      <c r="C30" s="1"/>
      <c r="D30" s="1"/>
      <c r="E30" s="1" t="str">
        <f>IF(INDEX(Database!$AF$7:$AF$71,MATCH($B$3,Database!$B$7:$B$71,0))="Yes",CHAR(149)&amp;" "&amp;Database!$AF$5,"")</f>
        <v/>
      </c>
      <c r="F30" s="1" t="str">
        <f>IF(INDEX(Database!$BC$7:$BC$71,MATCH($B$3,Database!$B$7:$B$71,0))=1,CHAR(149)&amp;" "&amp;Database!$BC$5,"")</f>
        <v>• Streetscape improvement</v>
      </c>
    </row>
    <row r="31" spans="2:6" hidden="1">
      <c r="B31" s="1"/>
      <c r="C31" s="1"/>
      <c r="D31" s="1"/>
      <c r="E31" s="1" t="str">
        <f>IF(INDEX(Database!$AG$7:$AG$71,MATCH($B$3,Database!$B$7:$B$71,0))="Yes",CHAR(149)&amp;" "&amp;Database!$AG$5,"")</f>
        <v/>
      </c>
      <c r="F31" s="1" t="str">
        <f>IF(INDEX(Database!$BD$7:$BD$71,MATCH($B$3,Database!$B$7:$B$71,0))=1,CHAR(149)&amp;" "&amp;Database!$BD$5,"")</f>
        <v/>
      </c>
    </row>
    <row r="32" spans="2:6" hidden="1">
      <c r="B32" s="1"/>
      <c r="C32" s="1"/>
      <c r="D32" s="1"/>
      <c r="E32" s="1"/>
      <c r="F32" s="1" t="str">
        <f>IF(INDEX(Database!$BE$7:$BE$71,MATCH($B$3,Database!$B$7:$B$71,0))=1,CHAR(149)&amp;" "&amp;Database!$BE$5,"")</f>
        <v/>
      </c>
    </row>
    <row r="33" spans="2:6" hidden="1">
      <c r="B33" s="1"/>
      <c r="C33" s="1"/>
      <c r="D33" s="1"/>
      <c r="E33" s="1"/>
      <c r="F33" s="1" t="str">
        <f>IF(INDEX(Database!$BF$7:$BF$71,MATCH($B$3,Database!$B$7:$B$71,0))=1,CHAR(149)&amp;" "&amp;Database!$BF$5,"")</f>
        <v/>
      </c>
    </row>
  </sheetData>
  <mergeCells count="6">
    <mergeCell ref="B9:B10"/>
    <mergeCell ref="C9:C10"/>
    <mergeCell ref="A1:C1"/>
    <mergeCell ref="C3:E3"/>
    <mergeCell ref="B5:B8"/>
    <mergeCell ref="C5:C8"/>
  </mergeCells>
  <hyperlinks>
    <hyperlink ref="A1" location="'Criteria Selection'!A1" display="&lt; BACK TO CRITERIA SELECTION" xr:uid="{A73F3921-9149-4729-87D5-E0C8F9C57285}"/>
  </hyperlinks>
  <pageMargins left="0.7" right="0.7" top="0.75" bottom="0.75" header="0.3" footer="0.3"/>
  <pageSetup paperSize="9" orientation="portrait" r:id="rId1"/>
  <drawing r:id="rId2"/>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60863A-73C7-4CF6-83FE-58094F2F4DCF}">
  <sheetPr codeName="Sheet72"/>
  <dimension ref="A1:G33"/>
  <sheetViews>
    <sheetView topLeftCell="C4" zoomScale="115" zoomScaleNormal="115" workbookViewId="0">
      <selection activeCell="G8" sqref="G8"/>
    </sheetView>
  </sheetViews>
  <sheetFormatPr defaultRowHeight="16.5"/>
  <cols>
    <col min="1" max="1" width="2.5" customWidth="1"/>
    <col min="2" max="2" width="12.625" customWidth="1"/>
    <col min="3" max="3" width="124.375" customWidth="1"/>
    <col min="4" max="4" width="13.375" customWidth="1"/>
    <col min="5" max="5" width="41.5" customWidth="1"/>
    <col min="6" max="6" width="11.5" customWidth="1"/>
    <col min="7" max="7" width="48.875" customWidth="1"/>
  </cols>
  <sheetData>
    <row r="1" spans="1:7" s="59" customFormat="1" ht="23.25" customHeight="1">
      <c r="A1" s="160" t="s">
        <v>338</v>
      </c>
      <c r="B1" s="160"/>
      <c r="C1" s="160"/>
    </row>
    <row r="2" spans="1:7" ht="8.25" customHeight="1"/>
    <row r="3" spans="1:7" ht="24.75" customHeight="1">
      <c r="B3" s="87" t="s">
        <v>314</v>
      </c>
      <c r="C3" s="161" t="str">
        <f>VLOOKUP(B3,Database!B7:C72,2,FALSE)</f>
        <v>Lawn drainage</v>
      </c>
      <c r="D3" s="161"/>
      <c r="E3" s="161"/>
      <c r="F3" s="88"/>
      <c r="G3" s="88"/>
    </row>
    <row r="4" spans="1:7" ht="113.25" customHeight="1">
      <c r="B4" s="66" t="s">
        <v>339</v>
      </c>
      <c r="C4" s="65" t="s">
        <v>731</v>
      </c>
      <c r="D4" s="112" t="s">
        <v>378</v>
      </c>
      <c r="E4" s="119" t="s">
        <v>732</v>
      </c>
      <c r="F4" s="95"/>
      <c r="G4" s="96"/>
    </row>
    <row r="5" spans="1:7" ht="80.25" customHeight="1">
      <c r="B5" s="162" t="s">
        <v>343</v>
      </c>
      <c r="C5" s="163" t="s">
        <v>733</v>
      </c>
      <c r="D5" s="108"/>
      <c r="E5" s="118"/>
      <c r="F5" s="97"/>
      <c r="G5" s="98"/>
    </row>
    <row r="6" spans="1:7" ht="93" customHeight="1">
      <c r="B6" s="162"/>
      <c r="C6" s="164"/>
      <c r="D6" s="66" t="s">
        <v>345</v>
      </c>
      <c r="E6" s="67" t="str">
        <f>B18&amp;" "&amp;B19&amp;CHAR(10)&amp;B20&amp;" "&amp;B21&amp;CHAR(10)&amp;B22&amp;" "&amp;B23</f>
        <v xml:space="preserve">• Flooding 
 </v>
      </c>
      <c r="F6" s="112" t="s">
        <v>381</v>
      </c>
      <c r="G6" s="113" t="str">
        <f>F18&amp;" "&amp;F19&amp;" "&amp;F20&amp;CHAR(10)&amp;F21&amp;" "&amp;F22&amp;" "&amp;F23&amp;CHAR(10)&amp;F24&amp;" "&amp;F25&amp;" "&amp;F26&amp;CHAR(10)&amp;F27&amp;" "&amp;F28&amp;" "&amp;F29&amp;CHAR(10)&amp;F30&amp;" "&amp;F31&amp;" "&amp;F32&amp;" "&amp;F33</f>
        <v>• Intercepting rainfall • Surface water management • Rainwater storage
 • Enhancing biodiversity 
   • Amenity space</v>
      </c>
    </row>
    <row r="7" spans="1:7" ht="48.75" customHeight="1">
      <c r="B7" s="162"/>
      <c r="C7" s="164"/>
      <c r="D7" s="66" t="s">
        <v>347</v>
      </c>
      <c r="E7" s="67" t="str">
        <f>C18&amp;CHAR(10)&amp;C19&amp;CHAR(10)&amp;C20</f>
        <v xml:space="preserve">
• City Public Realm
• Open Spaces</v>
      </c>
      <c r="F7" s="108"/>
      <c r="G7" s="136"/>
    </row>
    <row r="8" spans="1:7" ht="73.5" customHeight="1">
      <c r="B8" s="162"/>
      <c r="C8" s="164"/>
      <c r="D8" s="66" t="s">
        <v>348</v>
      </c>
      <c r="E8" s="67" t="str">
        <f>D18&amp;"  "&amp;D19&amp;CHAR(10)&amp;D20&amp;" "&amp;D21&amp;CHAR(10)&amp;D22&amp;"  "&amp;D23&amp;CHAR(10)&amp;D24&amp;"  "&amp;D25&amp;CHAR(10)&amp;D26&amp;"  "&amp;D27</f>
        <v xml:space="preserve">  
 • City Gardens
• Churchyard  
  • Civic Space
• Publicly Accessible Private Land  • Open Spaces</v>
      </c>
      <c r="F8" s="66" t="s">
        <v>349</v>
      </c>
      <c r="G8" s="65" t="str">
        <f>E18&amp;" "&amp;E19&amp;" "&amp;E20&amp;CHAR(10)&amp;E21&amp;" "&amp;E22&amp;" "&amp;E23&amp;CHAR(10)&amp;E24&amp;" "&amp;E25&amp;" "&amp;E26&amp;CHAR(10)&amp;E27&amp;" "&amp;E28&amp;" "&amp;E29&amp;CHAR(10)&amp;E30&amp;" "&amp;E31</f>
        <v xml:space="preserve">  
• Soft Landscaping  
 • SuDS 
• Water Efficiency/Irrigation </v>
      </c>
    </row>
    <row r="9" spans="1:7" ht="65.25" customHeight="1">
      <c r="B9" s="162" t="s">
        <v>350</v>
      </c>
      <c r="C9" s="165" t="s">
        <v>734</v>
      </c>
      <c r="D9" s="66" t="s">
        <v>352</v>
      </c>
      <c r="E9" s="122" t="s">
        <v>735</v>
      </c>
      <c r="F9" s="138"/>
      <c r="G9" s="137"/>
    </row>
    <row r="10" spans="1:7" ht="70.5" customHeight="1">
      <c r="B10" s="162"/>
      <c r="C10" s="166"/>
      <c r="D10" s="66" t="s">
        <v>354</v>
      </c>
      <c r="E10" s="139" t="s">
        <v>736</v>
      </c>
      <c r="F10" s="141"/>
      <c r="G10" s="140"/>
    </row>
    <row r="11" spans="1:7" ht="15" customHeight="1"/>
    <row r="15" spans="1:7" ht="47.25" customHeight="1"/>
    <row r="16" spans="1:7" ht="56.25" customHeight="1"/>
    <row r="17" spans="2:6" ht="12" hidden="1" customHeight="1">
      <c r="B17" s="62" t="s">
        <v>44</v>
      </c>
      <c r="C17" s="62" t="s">
        <v>39</v>
      </c>
      <c r="D17" s="62" t="s">
        <v>40</v>
      </c>
      <c r="E17" s="62" t="s">
        <v>41</v>
      </c>
      <c r="F17" s="62" t="s">
        <v>45</v>
      </c>
    </row>
    <row r="18" spans="2:6" ht="36" hidden="1" customHeight="1">
      <c r="B18" s="1" t="str">
        <f>IF(INDEX(Database!$AK$7:$AK$100,MATCH($B$3,Database!$B$7:$B$100,0))="Yes",CHAR(149)&amp;" "&amp;Database!$AK$5,"")</f>
        <v>• Flooding</v>
      </c>
      <c r="C18" s="1" t="str">
        <f>IF(INDEX(Database!$E$7:$E$100,MATCH($B$3,Database!$B$7:$B$100,0))="Yes",CHAR(149)&amp;" "&amp;Database!$E$5,"")</f>
        <v/>
      </c>
      <c r="D18" s="1" t="str">
        <f>IF(INDEX(Database!$I$7:$I$100,MATCH($B$3,Database!$B$7:$B$100,0))="Yes",CHAR(149)&amp;" "&amp;Database!$I$5,"")</f>
        <v/>
      </c>
      <c r="E18" s="1" t="str">
        <f>IF(INDEX(Database!$T$7:$T$100,MATCH($B$3,Database!$B$7:$B$100,0))="Yes",CHAR(149)&amp;" "&amp;Database!$T$5,"")</f>
        <v/>
      </c>
      <c r="F18" s="1" t="str">
        <f>IF(INDEX(Database!$AQ$7:$AQ$100,MATCH($B$3,Database!$B$7:$B$100,0))=1,CHAR(149)&amp;" "&amp;Database!$AQ$5,"")</f>
        <v>• Intercepting rainfall</v>
      </c>
    </row>
    <row r="19" spans="2:6" ht="38.25" hidden="1" customHeight="1">
      <c r="B19" s="1" t="str">
        <f>IF(INDEX(Database!$AL$7:$AL$100,MATCH($B$3,Database!$B$7:$B$100,0))="Yes",CHAR(149)&amp;" "&amp;Database!$AL$5,"")</f>
        <v/>
      </c>
      <c r="C19" s="1" t="str">
        <f>IF(INDEX(Database!$F$7:$F$100,MATCH($B$3,Database!$B$7:$B$100,0))="Yes",CHAR(149)&amp;" "&amp;Database!$F$5,"")</f>
        <v>• City Public Realm</v>
      </c>
      <c r="D19" s="1" t="str">
        <f>IF(INDEX(Database!$J$7:$J$100,MATCH($B$3,Database!$B$7:$B$100,0))="Yes",CHAR(149)&amp;" "&amp;Database!$J$5,"")</f>
        <v/>
      </c>
      <c r="E19" s="1" t="str">
        <f>IF(INDEX(Database!$U$7:$U$100,MATCH($B$3,Database!$B$7:$B$100,0))="Yes",CHAR(149)&amp;" "&amp;Database!$U$5,"")</f>
        <v/>
      </c>
      <c r="F19" s="1" t="str">
        <f>IF(INDEX(Database!$AR$7:$AR$100,MATCH($B$3,Database!$B$7:$B$100,0))=1,CHAR(149)&amp;" "&amp;Database!$AR$5,"")</f>
        <v>• Surface water management</v>
      </c>
    </row>
    <row r="20" spans="2:6" ht="51.75" hidden="1" customHeight="1">
      <c r="B20" s="1" t="str">
        <f>IF(INDEX(Database!$AM$7:$AM$100,MATCH($B$3,Database!$B$7:$B$100,0))="Yes",CHAR(149)&amp;" "&amp;Database!$AM$5,"")</f>
        <v/>
      </c>
      <c r="C20" s="1" t="str">
        <f>IF(INDEX(Database!$G$7:$G$100,MATCH($B$3,Database!$B$7:$B$100,0))="Yes",CHAR(149)&amp;" "&amp;Database!$G$5,"")</f>
        <v>• Open Spaces</v>
      </c>
      <c r="D20" s="1" t="str">
        <f>IF(INDEX(Database!$K$7:$K$100,MATCH($B$3,Database!$B$7:$B$100,0))="Yes",CHAR(149)&amp;" "&amp;Database!$K$5,"")</f>
        <v/>
      </c>
      <c r="E20" s="1" t="str">
        <f>IF(INDEX(Database!$V$7:$V$100,MATCH($B$3,Database!$B$7:$B$100,0))="Yes",CHAR(149)&amp;" "&amp;Database!$V$5,"")</f>
        <v/>
      </c>
      <c r="F20" s="1" t="str">
        <f>IF(INDEX(Database!$AS$7:$AS$100,MATCH($B$3,Database!$B$7:$B$100,0))=1,CHAR(149)&amp;" "&amp;Database!$AS$5,"")</f>
        <v>• Rainwater storage</v>
      </c>
    </row>
    <row r="21" spans="2:6" ht="42" hidden="1" customHeight="1">
      <c r="B21" s="1" t="str">
        <f>IF(INDEX(Database!$AN$7:$AN$100,MATCH($B$3,Database!$B$7:$B$10100,0))="Yes",CHAR(149)&amp;" "&amp;Database!$AN$5,"")</f>
        <v/>
      </c>
      <c r="C21" s="1"/>
      <c r="D21" s="1" t="str">
        <f>IF(INDEX(Database!$L$7:$L$100,MATCH($B$3,Database!$B$7:$B$100,0))="Yes",CHAR(149)&amp;" "&amp;Database!$L$5,"")</f>
        <v>• City Gardens</v>
      </c>
      <c r="E21" s="1" t="str">
        <f>IF(INDEX(Database!$W$7:$W$100,MATCH($B$3,Database!$B$7:$B$100,0))="Yes",CHAR(149)&amp;" "&amp;Database!$W$5,"")</f>
        <v/>
      </c>
      <c r="F21" s="1" t="str">
        <f>IF(INDEX(Database!$AT$7:$AT$100,MATCH($B$3,Database!$B$7:$B$100,0))=1,CHAR(149)&amp;" "&amp;Database!$AT$5,"")</f>
        <v/>
      </c>
    </row>
    <row r="22" spans="2:6" ht="38.25" hidden="1" customHeight="1">
      <c r="B22" s="1" t="str">
        <f>IF(INDEX(Database!$AO$7:$AO$100,MATCH($B$3,Database!$B$7:$B$100,0))="Yes",CHAR(149)&amp;" "&amp;Database!$AO$5,"")</f>
        <v/>
      </c>
      <c r="C22" s="1"/>
      <c r="D22" s="1" t="str">
        <f>IF(INDEX(Database!$M$7:$M$100,MATCH($B$3,Database!$B$7:$B$100,0))="Yes",CHAR(149)&amp;" "&amp;Database!$M$5,"")</f>
        <v>• Churchyard</v>
      </c>
      <c r="E22" s="1" t="str">
        <f>IF(INDEX(Database!$X$7:$X$100,MATCH($B$3,Database!$B$7:$B$100,0))="Yes",CHAR(149)&amp;" "&amp;Database!$X$5,"")</f>
        <v/>
      </c>
      <c r="F22" s="1" t="str">
        <f>IF(INDEX(Database!$AU$7:$AU$100,MATCH($B$3,Database!$B$7:$B$100,0))=1,CHAR(149)&amp;" "&amp;Database!$AU$5,"")</f>
        <v>• Enhancing biodiversity</v>
      </c>
    </row>
    <row r="23" spans="2:6" ht="36" hidden="1" customHeight="1">
      <c r="B23" s="1" t="str">
        <f>IF(INDEX(Database!$AP$7:$AP$100,MATCH($B$3,Database!$B$7:$B$100,0))="Yes",CHAR(149)&amp;" "&amp;Database!$AP$5,"")</f>
        <v/>
      </c>
      <c r="C23" s="1"/>
      <c r="D23" s="1" t="str">
        <f>IF(INDEX(Database!$N$7:$N$100,MATCH($B$3,Database!$B$7:$B$100,0))="Yes",CHAR(149)&amp;" "&amp;Database!$N$5,"")</f>
        <v/>
      </c>
      <c r="E23" s="1" t="str">
        <f>IF(INDEX(Database!$Y$7:$Y$100,MATCH($B$3,Database!$B$7:$B$100,0))="Yes",CHAR(149)&amp;" "&amp;Database!$Y$5,"")</f>
        <v/>
      </c>
      <c r="F23" s="1" t="str">
        <f>IF(INDEX(Database!$AV$7:$AV$100,MATCH($B$3,Database!$B$7:$B$100,0))=1,CHAR(149)&amp;" "&amp;Database!$AV$5,"")</f>
        <v/>
      </c>
    </row>
    <row r="24" spans="2:6" ht="21" hidden="1" customHeight="1">
      <c r="B24" s="1"/>
      <c r="C24" s="1"/>
      <c r="D24" s="1" t="str">
        <f>IF(INDEX(Database!$O$7:$O$100,MATCH($B$3,Database!$B$7:$B$100,0))="Yes",CHAR(149)&amp;" "&amp;Database!$O$5,"")</f>
        <v/>
      </c>
      <c r="E24" s="1" t="str">
        <f>IF(INDEX(Database!$Z$7:$Z$100,MATCH($B$3,Database!$B$7:$B$100,0))="Yes",CHAR(149)&amp;" "&amp;Database!$Z$5,"")</f>
        <v>• Soft Landscaping</v>
      </c>
      <c r="F24" s="1" t="str">
        <f>IF(INDEX(Database!$AW$7:$AW$100,MATCH($B$3,Database!$B$7:$B$100,0))=1,CHAR(149)&amp;" "&amp;Database!$AW$5,"")</f>
        <v/>
      </c>
    </row>
    <row r="25" spans="2:6" ht="27" hidden="1" customHeight="1">
      <c r="B25" s="1"/>
      <c r="C25" s="1"/>
      <c r="D25" s="1" t="str">
        <f>IF(INDEX(Database!$P$7:$P$100,MATCH($B$3,Database!$B$7:$B$100,0))="Yes",CHAR(149)&amp;" "&amp;Database!$P$5,"")</f>
        <v>• Civic Space</v>
      </c>
      <c r="E25" s="1" t="str">
        <f>IF(INDEX(Database!$AA$7:$AA$100,MATCH($B$3,Database!$B$7:$B$100,0))="Yes",CHAR(149)&amp;" "&amp;Database!$AA$5,"")</f>
        <v/>
      </c>
      <c r="F25" s="1" t="str">
        <f>IF(INDEX(Database!$AX$7:$AX$100,MATCH($B$3,Database!$B$7:$B$100,0))=1,CHAR(149)&amp;" "&amp;Database!$AX$5,"")</f>
        <v/>
      </c>
    </row>
    <row r="26" spans="2:6" ht="33" hidden="1" customHeight="1">
      <c r="B26" s="1"/>
      <c r="C26" s="1"/>
      <c r="D26" s="1" t="str">
        <f>IF(INDEX(Database!$Q$7:$Q$100,MATCH($B$3,Database!$B$7:$B$100,0))="Yes",CHAR(149)&amp;" "&amp;Database!$Q$5,"")</f>
        <v>• Publicly Accessible Private Land</v>
      </c>
      <c r="E26" s="1" t="str">
        <f>IF(INDEX(Database!$AB$7:$AB$100,MATCH($B$3,Database!$B$7:$B$100,0))="Yes",CHAR(149)&amp;" "&amp;Database!$AB$5,"")</f>
        <v/>
      </c>
      <c r="F26" s="1" t="str">
        <f>IF(INDEX(Database!$AY$7:$AY$100,MATCH($B$3,Database!$B$7:$B$100,0))=1,CHAR(149)&amp;" "&amp;Database!$AY$5,"")</f>
        <v/>
      </c>
    </row>
    <row r="27" spans="2:6" ht="11.25" hidden="1" customHeight="1">
      <c r="B27" s="1"/>
      <c r="C27" s="1"/>
      <c r="D27" s="1" t="str">
        <f>IF(INDEX(Database!$R$7:$R$100,MATCH($B$3,Database!$B$7:$B$100,0))="Yes",CHAR(149)&amp;" "&amp;Database!$R$5,"")</f>
        <v>• Open Spaces</v>
      </c>
      <c r="E27" s="1" t="str">
        <f>IF(INDEX(Database!$AC$7:$AC$100,MATCH($B$3,Database!$B$7:$B$100,0))="Yes",CHAR(149)&amp;" "&amp;Database!$AC$5,"")</f>
        <v/>
      </c>
      <c r="F27" s="1" t="str">
        <f>IF(INDEX(Database!$AZ$7:$AZ$10100,MATCH($B$3,Database!$B$7:$B$100,0))=1,CHAR(149)&amp;" "&amp;Database!$AZ$5,"")</f>
        <v/>
      </c>
    </row>
    <row r="28" spans="2:6" ht="44.25" hidden="1" customHeight="1">
      <c r="B28" s="1"/>
      <c r="C28" s="1"/>
      <c r="D28" s="1"/>
      <c r="E28" s="1" t="str">
        <f>IF(INDEX(Database!$AD$7:$AD$100,MATCH($B$3,Database!$B$7:$B$100,0))="Yes",CHAR(149)&amp;" "&amp;Database!$AD$5,"")</f>
        <v>• SuDS</v>
      </c>
      <c r="F28" s="1" t="str">
        <f>IF(INDEX(Database!$BA$7:$BA$100,MATCH($B$3,Database!$B$7:$B$100,0))=1,CHAR(149)&amp;" "&amp;Database!$BA$5,"")</f>
        <v/>
      </c>
    </row>
    <row r="29" spans="2:6" ht="45.75" hidden="1" customHeight="1">
      <c r="B29" s="1"/>
      <c r="C29" s="1"/>
      <c r="D29" s="1"/>
      <c r="E29" s="1" t="str">
        <f>IF(INDEX(Database!$AE$7:$AE$100,MATCH($B$3,Database!$B$7:$B$100,0))="Yes",CHAR(149)&amp;" "&amp;Database!$AE$5,"")</f>
        <v/>
      </c>
      <c r="F29" s="1" t="str">
        <f>IF(INDEX(Database!$BB$7:$BB$100,MATCH($B$3,Database!$B$7:$B$100,0))=1,CHAR(149)&amp;" "&amp;Database!$BB$5,"")</f>
        <v/>
      </c>
    </row>
    <row r="30" spans="2:6" ht="43.5" hidden="1" customHeight="1">
      <c r="B30" s="1"/>
      <c r="C30" s="1"/>
      <c r="D30" s="1"/>
      <c r="E30" s="1" t="str">
        <f>IF(INDEX(Database!$AF$7:$AF$100,MATCH($B$3,Database!$B$7:$B$100,0))="Yes",CHAR(149)&amp;" "&amp;Database!$AF$5,"")</f>
        <v>• Water Efficiency/Irrigation</v>
      </c>
      <c r="F30" s="1" t="str">
        <f>IF(INDEX(Database!$BC$7:$BC$100,MATCH($B$3,Database!$B$7:$B$100,0))=1,CHAR(149)&amp;" "&amp;Database!$BC$5,"")</f>
        <v/>
      </c>
    </row>
    <row r="31" spans="2:6" ht="28.5" hidden="1" customHeight="1">
      <c r="B31" s="1"/>
      <c r="C31" s="1"/>
      <c r="D31" s="1"/>
      <c r="E31" s="1" t="str">
        <f>IF(INDEX(Database!$AG$7:$AG$100,MATCH($B$3,Database!$B$7:$B$100,0))="Yes",CHAR(149)&amp;" "&amp;Database!$AG$5,"")</f>
        <v/>
      </c>
      <c r="F31" s="1" t="str">
        <f>IF(INDEX(Database!$BD$7:$BD$100,MATCH($B$3,Database!$B$7:$B$100,0))=1,CHAR(149)&amp;" "&amp;Database!$BD$5,"")</f>
        <v/>
      </c>
    </row>
    <row r="32" spans="2:6" ht="52.5" hidden="1" customHeight="1">
      <c r="B32" s="1"/>
      <c r="C32" s="1"/>
      <c r="D32" s="1"/>
      <c r="E32" s="1"/>
      <c r="F32" s="1" t="str">
        <f>IF(INDEX(Database!$BE$7:$BE$100,MATCH($B$3,Database!$B$7:$B$100,0))=1,CHAR(149)&amp;" "&amp;Database!$BE$5,"")</f>
        <v/>
      </c>
    </row>
    <row r="33" spans="2:6" hidden="1">
      <c r="B33" s="1"/>
      <c r="C33" s="1"/>
      <c r="D33" s="1"/>
      <c r="E33" s="1"/>
      <c r="F33" s="1" t="str">
        <f>IF(INDEX(Database!$BF$7:$BF$100,MATCH($B$3,Database!$B$7:$B$100,0))=1,CHAR(149)&amp;" "&amp;Database!$BF$5,"")</f>
        <v>• Amenity space</v>
      </c>
    </row>
  </sheetData>
  <mergeCells count="6">
    <mergeCell ref="B9:B10"/>
    <mergeCell ref="C9:C10"/>
    <mergeCell ref="A1:C1"/>
    <mergeCell ref="C3:E3"/>
    <mergeCell ref="B5:B8"/>
    <mergeCell ref="C5:C8"/>
  </mergeCells>
  <hyperlinks>
    <hyperlink ref="A1" location="'Criteria Selection'!A1" display="&lt; BACK TO CRITERIA SELECTION" xr:uid="{F71E6B25-E6A0-4F87-A842-11AB37ABAE27}"/>
  </hyperlink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89F3C1-8D9F-42A0-991C-95C48CA00E77}">
  <sheetPr codeName="Sheet10"/>
  <dimension ref="A1:G33"/>
  <sheetViews>
    <sheetView zoomScale="80" zoomScaleNormal="80" workbookViewId="0">
      <selection activeCell="L10" sqref="L10"/>
    </sheetView>
  </sheetViews>
  <sheetFormatPr defaultRowHeight="16.5"/>
  <cols>
    <col min="1" max="1" width="2.5" customWidth="1"/>
    <col min="2" max="2" width="12.625" customWidth="1"/>
    <col min="3" max="3" width="124.375" customWidth="1"/>
    <col min="4" max="4" width="13.375" customWidth="1"/>
    <col min="5" max="5" width="41.5" customWidth="1"/>
    <col min="6" max="6" width="11.5" customWidth="1"/>
    <col min="7" max="7" width="48.875" customWidth="1"/>
  </cols>
  <sheetData>
    <row r="1" spans="1:7" s="59" customFormat="1" ht="23.25" customHeight="1">
      <c r="A1" s="160" t="s">
        <v>338</v>
      </c>
      <c r="B1" s="160"/>
      <c r="C1" s="160"/>
    </row>
    <row r="2" spans="1:7" ht="8.25" customHeight="1"/>
    <row r="3" spans="1:7" ht="24.75" customHeight="1">
      <c r="B3" s="87" t="s">
        <v>122</v>
      </c>
      <c r="C3" s="161" t="str">
        <f>VLOOKUP(B3,Database!B7:C71,2,FALSE)</f>
        <v>Tree planting – diverse species</v>
      </c>
      <c r="D3" s="161"/>
      <c r="E3" s="161"/>
      <c r="F3" s="88"/>
      <c r="G3" s="88"/>
    </row>
    <row r="4" spans="1:7" ht="113.25" customHeight="1">
      <c r="B4" s="66" t="s">
        <v>339</v>
      </c>
      <c r="C4" s="65" t="s">
        <v>366</v>
      </c>
      <c r="D4" s="112" t="s">
        <v>341</v>
      </c>
      <c r="E4" s="99" t="s">
        <v>367</v>
      </c>
      <c r="F4" s="95"/>
      <c r="G4" s="96"/>
    </row>
    <row r="5" spans="1:7" ht="80.25" customHeight="1">
      <c r="B5" s="162" t="s">
        <v>343</v>
      </c>
      <c r="C5" s="163" t="s">
        <v>368</v>
      </c>
      <c r="D5" s="108"/>
      <c r="E5" s="100"/>
      <c r="F5" s="97"/>
      <c r="G5" s="98"/>
    </row>
    <row r="6" spans="1:7" ht="45" customHeight="1">
      <c r="B6" s="162"/>
      <c r="C6" s="178"/>
      <c r="D6" s="66" t="s">
        <v>345</v>
      </c>
      <c r="E6" s="67" t="str">
        <f>B18&amp;" "&amp;B19&amp;CHAR(10)&amp;B20&amp;" "&amp;B21&amp;CHAR(10)&amp;B22&amp;" "&amp;B23</f>
        <v xml:space="preserve"> • Overheating
 • Biodiversity
 </v>
      </c>
      <c r="F6" s="112" t="s">
        <v>346</v>
      </c>
      <c r="G6" s="113" t="str">
        <f>F18&amp;" "&amp;F19&amp;" "&amp;F20&amp;CHAR(10)&amp;F21&amp;" "&amp;F22&amp;" "&amp;F23&amp;CHAR(10)&amp;F24&amp;" "&amp;F25&amp;" "&amp;F26&amp;CHAR(10)&amp;F27&amp;" "&amp;F28&amp;" "&amp;F29&amp;CHAR(10)&amp;F30&amp;" "&amp;F31&amp;" "&amp;F32&amp;" "&amp;F33</f>
        <v xml:space="preserve">• Intercepting rainfall • Surface water management 
• Air quality improvement • Enhancing biodiversity • Urban heat island
• Carbon reduction  • Heating/cooling load reduction
  • Indoor thermal comfort
• Streetscape improvement • Health and wellbeing • Noise reduction </v>
      </c>
    </row>
    <row r="7" spans="1:7" ht="40.5" customHeight="1">
      <c r="B7" s="162"/>
      <c r="C7" s="178"/>
      <c r="D7" s="66" t="s">
        <v>347</v>
      </c>
      <c r="E7" s="67" t="str">
        <f>C18&amp;CHAR(10)&amp;C19&amp;CHAR(10)&amp;C20</f>
        <v xml:space="preserve">
• City Public Realm
• Open Spaces</v>
      </c>
      <c r="F7" s="108"/>
      <c r="G7" s="114"/>
    </row>
    <row r="8" spans="1:7" ht="60" customHeight="1">
      <c r="B8" s="162"/>
      <c r="C8" s="166"/>
      <c r="D8" s="66" t="s">
        <v>348</v>
      </c>
      <c r="E8" s="67" t="str">
        <f>D18&amp;"  "&amp;D19&amp;CHAR(10)&amp;D20&amp;" "&amp;D21&amp;CHAR(10)&amp;D22&amp;"  "&amp;D23&amp;CHAR(10)&amp;D24&amp;"  "&amp;D25&amp;CHAR(10)&amp;D26&amp;"  "&amp;D27</f>
        <v xml:space="preserve">  
 • City Gardens
• Churchyard  • TfL Street
• CoL Street  • Civic Space
• Publicly Accessible Private Land  • Open Spaces</v>
      </c>
      <c r="F8" s="66" t="s">
        <v>349</v>
      </c>
      <c r="G8" s="65" t="str">
        <f>E18&amp;" "&amp;E19&amp;" "&amp;E20&amp;CHAR(10)&amp;E21&amp;" "&amp;E22&amp;" "&amp;E23&amp;CHAR(10)&amp;E24&amp;" "&amp;E25&amp;" "&amp;E26&amp;CHAR(10)&amp;E27&amp;" "&amp;E28&amp;" "&amp;E29&amp;CHAR(10)&amp;E30&amp;" "&amp;E31</f>
        <v xml:space="preserve">  
• Soft Landscaping • Shading and Outdoor Thermal Comfort 
 • SuDS • Habitat
 </v>
      </c>
    </row>
    <row r="9" spans="1:7" ht="117.75" customHeight="1">
      <c r="B9" s="162" t="s">
        <v>350</v>
      </c>
      <c r="C9" s="163" t="s">
        <v>369</v>
      </c>
      <c r="D9" s="66" t="s">
        <v>352</v>
      </c>
      <c r="E9" s="93" t="s">
        <v>370</v>
      </c>
      <c r="F9" s="94"/>
      <c r="G9" s="94"/>
    </row>
    <row r="10" spans="1:7" ht="129" customHeight="1">
      <c r="B10" s="162"/>
      <c r="C10" s="164"/>
      <c r="D10" s="66" t="s">
        <v>354</v>
      </c>
      <c r="E10" s="93" t="s">
        <v>355</v>
      </c>
      <c r="F10" s="94"/>
      <c r="G10" s="94"/>
    </row>
    <row r="11" spans="1:7" ht="15" customHeight="1"/>
    <row r="17" spans="2:6" hidden="1">
      <c r="B17" s="62" t="s">
        <v>44</v>
      </c>
      <c r="C17" s="62" t="s">
        <v>39</v>
      </c>
      <c r="D17" s="62" t="s">
        <v>40</v>
      </c>
      <c r="E17" s="62" t="s">
        <v>41</v>
      </c>
      <c r="F17" s="62" t="s">
        <v>45</v>
      </c>
    </row>
    <row r="18" spans="2:6" hidden="1">
      <c r="B18" s="1" t="str">
        <f>IF(INDEX(Database!$AK$7:$AK$71,MATCH($B$3,Database!$B$7:$B$71,0))="Yes",CHAR(149)&amp;" "&amp;Database!$AK$5,"")</f>
        <v/>
      </c>
      <c r="C18" s="1" t="str">
        <f>IF(INDEX(Database!$E$7:$E$71,MATCH($B$3,Database!$B$7:$B$71,0))="Yes",CHAR(149)&amp;" "&amp;Database!$E$5,"")</f>
        <v/>
      </c>
      <c r="D18" s="1" t="str">
        <f>IF(INDEX(Database!$I$7:$I$71,MATCH($B$3,Database!$B$7:$B$71,0))="Yes",CHAR(149)&amp;" "&amp;Database!$I$5,"")</f>
        <v/>
      </c>
      <c r="E18" s="1" t="str">
        <f>IF(INDEX(Database!$T$7:$T$71,MATCH($B$3,Database!$B$7:$B$71,0))="Yes",CHAR(149)&amp;" "&amp;Database!$T$5,"")</f>
        <v/>
      </c>
      <c r="F18" s="1" t="str">
        <f>IF(INDEX(Database!$AQ$7:$AQ$71,MATCH($B$3,Database!$B$7:$B$71,0))=1,CHAR(149)&amp;" "&amp;Database!$AQ$5,"")</f>
        <v>• Intercepting rainfall</v>
      </c>
    </row>
    <row r="19" spans="2:6" hidden="1">
      <c r="B19" s="1" t="str">
        <f>IF(INDEX(Database!$AL$7:$AL$71,MATCH($B$3,Database!$B$7:$B$71,0))="Yes",CHAR(149)&amp;" "&amp;Database!$AL$5,"")</f>
        <v>• Overheating</v>
      </c>
      <c r="C19" s="1" t="str">
        <f>IF(INDEX(Database!$F$7:$F$71,MATCH($B$3,Database!$B$7:$B$71,0))="Yes",CHAR(149)&amp;" "&amp;Database!$F$5,"")</f>
        <v>• City Public Realm</v>
      </c>
      <c r="D19" s="1" t="str">
        <f>IF(INDEX(Database!$J$7:$J$71,MATCH($B$3,Database!$B$7:$B$71,0))="Yes",CHAR(149)&amp;" "&amp;Database!$J$5,"")</f>
        <v/>
      </c>
      <c r="E19" s="1" t="str">
        <f>IF(INDEX(Database!$U$7:$U$71,MATCH($B$3,Database!$B$7:$B$71,0))="Yes",CHAR(149)&amp;" "&amp;Database!$U$5,"")</f>
        <v/>
      </c>
      <c r="F19" s="1" t="str">
        <f>IF(INDEX(Database!$AR$7:$AR$71,MATCH($B$3,Database!$B$7:$B$71,0))=1,CHAR(149)&amp;" "&amp;Database!$AR$5,"")</f>
        <v>• Surface water management</v>
      </c>
    </row>
    <row r="20" spans="2:6" hidden="1">
      <c r="B20" s="1" t="str">
        <f>IF(INDEX(Database!$AM$7:$AM$71,MATCH($B$3,Database!$B$7:$B$71,0))="Yes",CHAR(149)&amp;" "&amp;Database!$AM$5,"")</f>
        <v/>
      </c>
      <c r="C20" s="1" t="str">
        <f>IF(INDEX(Database!$G$7:$G$71,MATCH($B$3,Database!$B$7:$B$71,0))="Yes",CHAR(149)&amp;" "&amp;Database!$G$5,"")</f>
        <v>• Open Spaces</v>
      </c>
      <c r="D20" s="1" t="str">
        <f>IF(INDEX(Database!$K$7:$K$71,MATCH($B$3,Database!$B$7:$B$71,0))="Yes",CHAR(149)&amp;" "&amp;Database!$K$5,"")</f>
        <v/>
      </c>
      <c r="E20" s="1" t="str">
        <f>IF(INDEX(Database!$V$7:$V$71,MATCH($B$3,Database!$B$7:$B$71,0))="Yes",CHAR(149)&amp;" "&amp;Database!$V$5,"")</f>
        <v/>
      </c>
      <c r="F20" s="1" t="str">
        <f>IF(INDEX(Database!$AS$7:$AS$71,MATCH($B$3,Database!$B$7:$B$71,0))=1,CHAR(149)&amp;" "&amp;Database!$AS$5,"")</f>
        <v/>
      </c>
    </row>
    <row r="21" spans="2:6" hidden="1">
      <c r="B21" s="1" t="str">
        <f>IF(INDEX(Database!$AN$7:$AN$71,MATCH($B$3,Database!$B$7:$B$71,0))="Yes",CHAR(149)&amp;" "&amp;Database!$AN$5,"")</f>
        <v>• Biodiversity</v>
      </c>
      <c r="C21" s="1"/>
      <c r="D21" s="1" t="str">
        <f>IF(INDEX(Database!$L$7:$L$71,MATCH($B$3,Database!$B$7:$B$71,0))="Yes",CHAR(149)&amp;" "&amp;Database!$L$5,"")</f>
        <v>• City Gardens</v>
      </c>
      <c r="E21" s="1" t="str">
        <f>IF(INDEX(Database!$W$7:$W$71,MATCH($B$3,Database!$B$7:$B$71,0))="Yes",CHAR(149)&amp;" "&amp;Database!$W$5,"")</f>
        <v/>
      </c>
      <c r="F21" s="1" t="str">
        <f>IF(INDEX(Database!$AT$7:$AT$71,MATCH($B$3,Database!$B$7:$B$71,0))=1,CHAR(149)&amp;" "&amp;Database!$AT$5,"")</f>
        <v>• Air quality improvement</v>
      </c>
    </row>
    <row r="22" spans="2:6" hidden="1">
      <c r="B22" s="1" t="str">
        <f>IF(INDEX(Database!$AO$7:$AO$71,MATCH($B$3,Database!$B$7:$B$71,0))="Yes",CHAR(149)&amp;" "&amp;Database!$AO$5,"")</f>
        <v/>
      </c>
      <c r="C22" s="1"/>
      <c r="D22" s="1" t="str">
        <f>IF(INDEX(Database!$M$7:$M$71,MATCH($B$3,Database!$B$7:$B$71,0))="Yes",CHAR(149)&amp;" "&amp;Database!$M$5,"")</f>
        <v>• Churchyard</v>
      </c>
      <c r="E22" s="1" t="str">
        <f>IF(INDEX(Database!$X$7:$X$71,MATCH($B$3,Database!$B$7:$B$71,0))="Yes",CHAR(149)&amp;" "&amp;Database!$X$5,"")</f>
        <v/>
      </c>
      <c r="F22" s="1" t="str">
        <f>IF(INDEX(Database!$AU$7:$AU$71,MATCH($B$3,Database!$B$7:$B$71,0))=1,CHAR(149)&amp;" "&amp;Database!$AU$5,"")</f>
        <v>• Enhancing biodiversity</v>
      </c>
    </row>
    <row r="23" spans="2:6" hidden="1">
      <c r="B23" s="1" t="str">
        <f>IF(INDEX(Database!$AP$7:$AP$71,MATCH($B$3,Database!$B$7:$B$71,0))="Yes",CHAR(149)&amp;" "&amp;Database!$AP$5,"")</f>
        <v/>
      </c>
      <c r="C23" s="1"/>
      <c r="D23" s="1" t="str">
        <f>IF(INDEX(Database!$N$7:$N$71,MATCH($B$3,Database!$B$7:$B$71,0))="Yes",CHAR(149)&amp;" "&amp;Database!$N$5,"")</f>
        <v>• TfL Street</v>
      </c>
      <c r="E23" s="1" t="str">
        <f>IF(INDEX(Database!$Y$7:$Y$71,MATCH($B$3,Database!$B$7:$B$71,0))="Yes",CHAR(149)&amp;" "&amp;Database!$Y$5,"")</f>
        <v/>
      </c>
      <c r="F23" s="1" t="str">
        <f>IF(INDEX(Database!$AV$7:$AV$71,MATCH($B$3,Database!$B$7:$B$71,0))=1,CHAR(149)&amp;" "&amp;Database!$AV$5,"")</f>
        <v>• Urban heat island</v>
      </c>
    </row>
    <row r="24" spans="2:6" hidden="1">
      <c r="B24" s="1"/>
      <c r="C24" s="1"/>
      <c r="D24" s="1" t="str">
        <f>IF(INDEX(Database!$O$7:$O$71,MATCH($B$3,Database!$B$7:$B$71,0))="Yes",CHAR(149)&amp;" "&amp;Database!$O$5,"")</f>
        <v>• CoL Street</v>
      </c>
      <c r="E24" s="1" t="str">
        <f>IF(INDEX(Database!$Z$7:$Z$71,MATCH($B$3,Database!$B$7:$B$71,0))="Yes",CHAR(149)&amp;" "&amp;Database!$Z$5,"")</f>
        <v>• Soft Landscaping</v>
      </c>
      <c r="F24" s="1" t="str">
        <f>IF(INDEX(Database!$AW$7:$AW$71,MATCH($B$3,Database!$B$7:$B$71,0))=1,CHAR(149)&amp;" "&amp;Database!$AW$5,"")</f>
        <v>• Carbon reduction</v>
      </c>
    </row>
    <row r="25" spans="2:6" hidden="1">
      <c r="B25" s="1"/>
      <c r="C25" s="1"/>
      <c r="D25" s="1" t="str">
        <f>IF(INDEX(Database!$P$7:$P$71,MATCH($B$3,Database!$B$7:$B$71,0))="Yes",CHAR(149)&amp;" "&amp;Database!$P$5,"")</f>
        <v>• Civic Space</v>
      </c>
      <c r="E25" s="1" t="str">
        <f>IF(INDEX(Database!$AA$7:$AA$71,MATCH($B$3,Database!$B$7:$B$71,0))="Yes",CHAR(149)&amp;" "&amp;Database!$AA$5,"")</f>
        <v>• Shading and Outdoor Thermal Comfort</v>
      </c>
      <c r="F25" s="1" t="str">
        <f>IF(INDEX(Database!$AX$7:$AX$71,MATCH($B$3,Database!$B$7:$B$71,0))=1,CHAR(149)&amp;" "&amp;Database!$AX$5,"")</f>
        <v/>
      </c>
    </row>
    <row r="26" spans="2:6" hidden="1">
      <c r="B26" s="1"/>
      <c r="C26" s="1"/>
      <c r="D26" s="1" t="str">
        <f>IF(INDEX(Database!$Q$7:$Q$71,MATCH($B$3,Database!$B$7:$B$71,0))="Yes",CHAR(149)&amp;" "&amp;Database!$Q$5,"")</f>
        <v>• Publicly Accessible Private Land</v>
      </c>
      <c r="E26" s="1" t="str">
        <f>IF(INDEX(Database!$AB$7:$AB$71,MATCH($B$3,Database!$B$7:$B$71,0))="Yes",CHAR(149)&amp;" "&amp;Database!$AB$5,"")</f>
        <v/>
      </c>
      <c r="F26" s="1" t="str">
        <f>IF(INDEX(Database!$AY$7:$AY$71,MATCH($B$3,Database!$B$7:$B$71,0))=1,CHAR(149)&amp;" "&amp;Database!$AY$5,"")</f>
        <v>• Heating/cooling load reduction</v>
      </c>
    </row>
    <row r="27" spans="2:6" hidden="1">
      <c r="B27" s="1"/>
      <c r="C27" s="1"/>
      <c r="D27" s="1" t="str">
        <f>IF(INDEX(Database!$R$7:$R$71,MATCH($B$3,Database!$B$7:$B$71,0))="Yes",CHAR(149)&amp;" "&amp;Database!$R$5,"")</f>
        <v>• Open Spaces</v>
      </c>
      <c r="E27" s="1" t="str">
        <f>IF(INDEX(Database!$AC$7:$AC$71,MATCH($B$3,Database!$B$7:$B$71,0))="Yes",CHAR(149)&amp;" "&amp;Database!$AC$5,"")</f>
        <v/>
      </c>
      <c r="F27" s="1" t="str">
        <f>IF(INDEX(Database!$AZ$7:$AZ$71,MATCH($B$3,Database!$B$7:$B$71,0))=1,CHAR(149)&amp;" "&amp;Database!$AZ$5,"")</f>
        <v/>
      </c>
    </row>
    <row r="28" spans="2:6" hidden="1">
      <c r="B28" s="1"/>
      <c r="C28" s="1"/>
      <c r="D28" s="1"/>
      <c r="E28" s="1" t="str">
        <f>IF(INDEX(Database!$AD$7:$AD$71,MATCH($B$3,Database!$B$7:$B$71,0))="Yes",CHAR(149)&amp;" "&amp;Database!$AD$5,"")</f>
        <v>• SuDS</v>
      </c>
      <c r="F28" s="1" t="str">
        <f>IF(INDEX(Database!$BA$7:$BA$71,MATCH($B$3,Database!$B$7:$B$71,0))=1,CHAR(149)&amp;" "&amp;Database!$BA$5,"")</f>
        <v/>
      </c>
    </row>
    <row r="29" spans="2:6" hidden="1">
      <c r="B29" s="1"/>
      <c r="C29" s="1"/>
      <c r="D29" s="1"/>
      <c r="E29" s="1" t="str">
        <f>IF(INDEX(Database!$AE$7:$AE$71,MATCH($B$3,Database!$B$7:$B$71,0))="Yes",CHAR(149)&amp;" "&amp;Database!$AE$5,"")</f>
        <v>• Habitat</v>
      </c>
      <c r="F29" s="1" t="str">
        <f>IF(INDEX(Database!$BB$7:$BB$71,MATCH($B$3,Database!$B$7:$B$71,0))=1,CHAR(149)&amp;" "&amp;Database!$BB$5,"")</f>
        <v>• Indoor thermal comfort</v>
      </c>
    </row>
    <row r="30" spans="2:6" hidden="1">
      <c r="B30" s="1"/>
      <c r="C30" s="1"/>
      <c r="D30" s="1"/>
      <c r="E30" s="1" t="str">
        <f>IF(INDEX(Database!$AF$7:$AF$71,MATCH($B$3,Database!$B$7:$B$71,0))="Yes",CHAR(149)&amp;" "&amp;Database!$AF$5,"")</f>
        <v/>
      </c>
      <c r="F30" s="1" t="str">
        <f>IF(INDEX(Database!$BC$7:$BC$71,MATCH($B$3,Database!$B$7:$B$71,0))=1,CHAR(149)&amp;" "&amp;Database!$BC$5,"")</f>
        <v>• Streetscape improvement</v>
      </c>
    </row>
    <row r="31" spans="2:6" hidden="1">
      <c r="B31" s="1"/>
      <c r="C31" s="1"/>
      <c r="D31" s="1"/>
      <c r="E31" s="1" t="str">
        <f>IF(INDEX(Database!$AG$7:$AG$71,MATCH($B$3,Database!$B$7:$B$71,0))="Yes",CHAR(149)&amp;" "&amp;Database!$AG$5,"")</f>
        <v/>
      </c>
      <c r="F31" s="1" t="str">
        <f>IF(INDEX(Database!$BD$7:$BD$71,MATCH($B$3,Database!$B$7:$B$71,0))=1,CHAR(149)&amp;" "&amp;Database!$BD$5,"")</f>
        <v>• Health and wellbeing</v>
      </c>
    </row>
    <row r="32" spans="2:6" hidden="1">
      <c r="B32" s="1"/>
      <c r="C32" s="1"/>
      <c r="D32" s="1"/>
      <c r="E32" s="1"/>
      <c r="F32" s="1" t="str">
        <f>IF(INDEX(Database!$BE$7:$BE$71,MATCH($B$3,Database!$B$7:$B$71,0))=1,CHAR(149)&amp;" "&amp;Database!$BE$5,"")</f>
        <v>• Noise reduction</v>
      </c>
    </row>
    <row r="33" spans="2:6" hidden="1">
      <c r="B33" s="1"/>
      <c r="C33" s="1"/>
      <c r="D33" s="1"/>
      <c r="E33" s="1"/>
      <c r="F33" s="1" t="str">
        <f>IF(INDEX(Database!$BF$7:$BF$71,MATCH($B$3,Database!$B$7:$B$71,0))=1,CHAR(149)&amp;" "&amp;Database!$BF$5,"")</f>
        <v/>
      </c>
    </row>
  </sheetData>
  <mergeCells count="6">
    <mergeCell ref="B9:B10"/>
    <mergeCell ref="C9:C10"/>
    <mergeCell ref="A1:C1"/>
    <mergeCell ref="C3:E3"/>
    <mergeCell ref="B5:B8"/>
    <mergeCell ref="C5:C8"/>
  </mergeCells>
  <hyperlinks>
    <hyperlink ref="A1" location="'Criteria Selection'!A1" display="&lt; BACK TO CRITERIA SELECTION" xr:uid="{4B7923B8-60C5-45D7-802A-21F421229D1F}"/>
  </hyperlinks>
  <pageMargins left="0.7" right="0.7" top="0.75" bottom="0.75" header="0.3" footer="0.3"/>
  <pageSetup paperSize="9" orientation="portrait" r:id="rId1"/>
  <drawing r:id="rId2"/>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E304DC-C4B0-406E-90E3-EB7187876572}">
  <sheetPr codeName="Sheet73"/>
  <dimension ref="A1:G33"/>
  <sheetViews>
    <sheetView zoomScale="55" zoomScaleNormal="55" workbookViewId="0">
      <selection activeCell="E7" sqref="E7"/>
    </sheetView>
  </sheetViews>
  <sheetFormatPr defaultRowHeight="16.5"/>
  <cols>
    <col min="1" max="1" width="2.5" customWidth="1"/>
    <col min="2" max="2" width="12.625" customWidth="1"/>
    <col min="3" max="3" width="124.375" customWidth="1"/>
    <col min="4" max="4" width="13.375" customWidth="1"/>
    <col min="5" max="5" width="41.5" customWidth="1"/>
    <col min="6" max="6" width="11.5" customWidth="1"/>
    <col min="7" max="7" width="48.875" customWidth="1"/>
  </cols>
  <sheetData>
    <row r="1" spans="1:7" s="59" customFormat="1" ht="23.25" customHeight="1">
      <c r="A1" s="160" t="s">
        <v>338</v>
      </c>
      <c r="B1" s="160"/>
      <c r="C1" s="160"/>
    </row>
    <row r="2" spans="1:7" ht="8.25" customHeight="1"/>
    <row r="3" spans="1:7" ht="24.75" customHeight="1">
      <c r="B3" s="87" t="s">
        <v>317</v>
      </c>
      <c r="C3" s="161" t="str">
        <f>VLOOKUP(B3,Database!B7:C73,2,FALSE)</f>
        <v>Miyawaki Forest Planting</v>
      </c>
      <c r="D3" s="161"/>
      <c r="E3" s="161"/>
      <c r="F3" s="88"/>
      <c r="G3" s="88"/>
    </row>
    <row r="4" spans="1:7" ht="113.25" customHeight="1">
      <c r="B4" s="66" t="s">
        <v>339</v>
      </c>
      <c r="C4" s="65" t="s">
        <v>737</v>
      </c>
      <c r="D4" s="112" t="s">
        <v>378</v>
      </c>
      <c r="E4" s="119" t="s">
        <v>738</v>
      </c>
      <c r="F4" s="95"/>
      <c r="G4" s="96"/>
    </row>
    <row r="5" spans="1:7" ht="80.25" customHeight="1">
      <c r="B5" s="162" t="s">
        <v>343</v>
      </c>
      <c r="C5" s="163" t="s">
        <v>739</v>
      </c>
      <c r="D5" s="108"/>
      <c r="E5" s="118"/>
      <c r="F5" s="97"/>
      <c r="G5" s="98"/>
    </row>
    <row r="6" spans="1:7" ht="96.75" customHeight="1">
      <c r="B6" s="162"/>
      <c r="C6" s="164"/>
      <c r="D6" s="66" t="s">
        <v>345</v>
      </c>
      <c r="E6" s="67" t="str">
        <f>B18&amp;" "&amp;B19&amp;CHAR(10)&amp;B20&amp;" "&amp;B21&amp;CHAR(10)&amp;B22&amp;" "&amp;B23</f>
        <v xml:space="preserve">• Flooding • Overheating
 • Biodiversity
• Pests and Diseases </v>
      </c>
      <c r="F6" s="112" t="s">
        <v>346</v>
      </c>
      <c r="G6" s="127" t="str">
        <f>F18&amp;" "&amp;F19&amp;" "&amp;F20&amp;CHAR(10)&amp;F21&amp;" "&amp;F22&amp;" "&amp;F23&amp;CHAR(10)&amp;F24&amp;" "&amp;F25&amp;" "&amp;F26&amp;CHAR(10)&amp;F27&amp;" "&amp;F28&amp;" "&amp;F29&amp;CHAR(10)&amp;F30&amp;" "&amp;F31&amp;" "&amp;F32&amp;" "&amp;F33</f>
        <v>• Intercepting rainfall • Surface water management • Rainwater storage
• Air quality improvement • Enhancing biodiversity • Urban heat island
• Carbon reduction  • Heating/cooling load reduction
• Streetscape improvement • Health and wellbeing • Noise reduction • Amenity space</v>
      </c>
    </row>
    <row r="7" spans="1:7" ht="42.75" customHeight="1">
      <c r="B7" s="162"/>
      <c r="C7" s="164"/>
      <c r="D7" s="66" t="s">
        <v>347</v>
      </c>
      <c r="E7" s="67" t="str">
        <f>C18&amp;CHAR(10)&amp;C19&amp;CHAR(10)&amp;C20</f>
        <v xml:space="preserve">
• City Public Realm
• Open Spaces</v>
      </c>
      <c r="F7" s="108"/>
      <c r="G7" s="132"/>
    </row>
    <row r="8" spans="1:7" ht="73.5" customHeight="1">
      <c r="B8" s="162"/>
      <c r="C8" s="164"/>
      <c r="D8" s="66" t="s">
        <v>348</v>
      </c>
      <c r="E8" s="67" t="str">
        <f>D18&amp;"  "&amp;D19&amp;CHAR(10)&amp;D20&amp;" "&amp;D21&amp;CHAR(10)&amp;D22&amp;"  "&amp;D23&amp;CHAR(10)&amp;D24&amp;"  "&amp;D25&amp;CHAR(10)&amp;D26&amp;"  "&amp;D27</f>
        <v xml:space="preserve">  
 • City Gardens
• Churchyard  • TfL Street
• CoL Street  • Civic Space
• Publicly Accessible Private Land  • Open Spaces</v>
      </c>
      <c r="F8" s="66" t="s">
        <v>349</v>
      </c>
      <c r="G8" s="65" t="str">
        <f>E18&amp;" "&amp;E19&amp;" "&amp;E20&amp;CHAR(10)&amp;E21&amp;" "&amp;E22&amp;" "&amp;E23&amp;CHAR(10)&amp;E24&amp;" "&amp;E25&amp;" "&amp;E26&amp;CHAR(10)&amp;E27&amp;" "&amp;E28&amp;" "&amp;E29&amp;CHAR(10)&amp;E30&amp;" "&amp;E31</f>
        <v xml:space="preserve">  
• Soft Landscaping • Shading and Outdoor Thermal Comfort 
• Flood Protection • SuDS • Habitat
• Water Efficiency/Irrigation </v>
      </c>
    </row>
    <row r="9" spans="1:7" ht="57.75" customHeight="1">
      <c r="B9" s="162" t="s">
        <v>350</v>
      </c>
      <c r="C9" s="165" t="s">
        <v>740</v>
      </c>
      <c r="D9" s="66" t="s">
        <v>352</v>
      </c>
      <c r="E9" s="122" t="s">
        <v>735</v>
      </c>
      <c r="F9" s="135"/>
      <c r="G9" s="126"/>
    </row>
    <row r="10" spans="1:7" ht="58.5" customHeight="1">
      <c r="B10" s="162"/>
      <c r="C10" s="166"/>
      <c r="D10" s="66" t="s">
        <v>354</v>
      </c>
      <c r="E10" s="122" t="s">
        <v>741</v>
      </c>
      <c r="F10" s="134"/>
      <c r="G10" s="133"/>
    </row>
    <row r="11" spans="1:7" ht="15" customHeight="1"/>
    <row r="15" spans="1:7" ht="47.25" customHeight="1"/>
    <row r="16" spans="1:7" ht="56.25" customHeight="1"/>
    <row r="17" spans="2:6" ht="12" hidden="1" customHeight="1">
      <c r="B17" s="62" t="s">
        <v>44</v>
      </c>
      <c r="C17" s="62" t="s">
        <v>39</v>
      </c>
      <c r="D17" s="62" t="s">
        <v>40</v>
      </c>
      <c r="E17" s="62" t="s">
        <v>41</v>
      </c>
      <c r="F17" s="62" t="s">
        <v>45</v>
      </c>
    </row>
    <row r="18" spans="2:6" ht="36" hidden="1" customHeight="1">
      <c r="B18" s="1" t="str">
        <f>IF(INDEX(Database!$AK$7:$AK$100,MATCH($B$3,Database!$B$7:$B$100,0))="Yes",CHAR(149)&amp;" "&amp;Database!$AK$5,"")</f>
        <v>• Flooding</v>
      </c>
      <c r="C18" s="1" t="str">
        <f>IF(INDEX(Database!$E$7:$E$100,MATCH($B$3,Database!$B$7:$B$100,0))="Yes",CHAR(149)&amp;" "&amp;Database!$E$5,"")</f>
        <v/>
      </c>
      <c r="D18" s="1" t="str">
        <f>IF(INDEX(Database!$I$7:$I$100,MATCH($B$3,Database!$B$7:$B$100,0))="Yes",CHAR(149)&amp;" "&amp;Database!$I$5,"")</f>
        <v/>
      </c>
      <c r="E18" s="1" t="str">
        <f>IF(INDEX(Database!$T$7:$T$100,MATCH($B$3,Database!$B$7:$B$100,0))="Yes",CHAR(149)&amp;" "&amp;Database!$T$5,"")</f>
        <v/>
      </c>
      <c r="F18" s="1" t="str">
        <f>IF(INDEX(Database!$AQ$7:$AQ$100,MATCH($B$3,Database!$B$7:$B$100,0))=1,CHAR(149)&amp;" "&amp;Database!$AQ$5,"")</f>
        <v>• Intercepting rainfall</v>
      </c>
    </row>
    <row r="19" spans="2:6" ht="38.25" hidden="1" customHeight="1">
      <c r="B19" s="1" t="str">
        <f>IF(INDEX(Database!$AL$7:$AL$100,MATCH($B$3,Database!$B$7:$B$100,0))="Yes",CHAR(149)&amp;" "&amp;Database!$AL$5,"")</f>
        <v>• Overheating</v>
      </c>
      <c r="C19" s="1" t="str">
        <f>IF(INDEX(Database!$F$7:$F$100,MATCH($B$3,Database!$B$7:$B$100,0))="Yes",CHAR(149)&amp;" "&amp;Database!$F$5,"")</f>
        <v>• City Public Realm</v>
      </c>
      <c r="D19" s="1" t="str">
        <f>IF(INDEX(Database!$J$7:$J$100,MATCH($B$3,Database!$B$7:$B$100,0))="Yes",CHAR(149)&amp;" "&amp;Database!$J$5,"")</f>
        <v/>
      </c>
      <c r="E19" s="1" t="str">
        <f>IF(INDEX(Database!$U$7:$U$100,MATCH($B$3,Database!$B$7:$B$100,0))="Yes",CHAR(149)&amp;" "&amp;Database!$U$5,"")</f>
        <v/>
      </c>
      <c r="F19" s="1" t="str">
        <f>IF(INDEX(Database!$AR$7:$AR$100,MATCH($B$3,Database!$B$7:$B$100,0))=1,CHAR(149)&amp;" "&amp;Database!$AR$5,"")</f>
        <v>• Surface water management</v>
      </c>
    </row>
    <row r="20" spans="2:6" ht="51.75" hidden="1" customHeight="1">
      <c r="B20" s="1" t="str">
        <f>IF(INDEX(Database!$AM$7:$AM$100,MATCH($B$3,Database!$B$7:$B$100,0))="Yes",CHAR(149)&amp;" "&amp;Database!$AM$5,"")</f>
        <v/>
      </c>
      <c r="C20" s="1" t="str">
        <f>IF(INDEX(Database!$G$7:$G$100,MATCH($B$3,Database!$B$7:$B$100,0))="Yes",CHAR(149)&amp;" "&amp;Database!$G$5,"")</f>
        <v>• Open Spaces</v>
      </c>
      <c r="D20" s="1" t="str">
        <f>IF(INDEX(Database!$K$7:$K$100,MATCH($B$3,Database!$B$7:$B$100,0))="Yes",CHAR(149)&amp;" "&amp;Database!$K$5,"")</f>
        <v/>
      </c>
      <c r="E20" s="1" t="str">
        <f>IF(INDEX(Database!$V$7:$V$100,MATCH($B$3,Database!$B$7:$B$100,0))="Yes",CHAR(149)&amp;" "&amp;Database!$V$5,"")</f>
        <v/>
      </c>
      <c r="F20" s="1" t="str">
        <f>IF(INDEX(Database!$AS$7:$AS$100,MATCH($B$3,Database!$B$7:$B$100,0))=1,CHAR(149)&amp;" "&amp;Database!$AS$5,"")</f>
        <v>• Rainwater storage</v>
      </c>
    </row>
    <row r="21" spans="2:6" ht="42" hidden="1" customHeight="1">
      <c r="B21" s="1" t="str">
        <f>IF(INDEX(Database!$AN$7:$AN$100,MATCH($B$3,Database!$B$7:$B$10100,0))="Yes",CHAR(149)&amp;" "&amp;Database!$AN$5,"")</f>
        <v>• Biodiversity</v>
      </c>
      <c r="C21" s="1"/>
      <c r="D21" s="1" t="str">
        <f>IF(INDEX(Database!$L$7:$L$100,MATCH($B$3,Database!$B$7:$B$100,0))="Yes",CHAR(149)&amp;" "&amp;Database!$L$5,"")</f>
        <v>• City Gardens</v>
      </c>
      <c r="E21" s="1" t="str">
        <f>IF(INDEX(Database!$W$7:$W$100,MATCH($B$3,Database!$B$7:$B$100,0))="Yes",CHAR(149)&amp;" "&amp;Database!$W$5,"")</f>
        <v/>
      </c>
      <c r="F21" s="1" t="str">
        <f>IF(INDEX(Database!$AT$7:$AT$100,MATCH($B$3,Database!$B$7:$B$100,0))=1,CHAR(149)&amp;" "&amp;Database!$AT$5,"")</f>
        <v>• Air quality improvement</v>
      </c>
    </row>
    <row r="22" spans="2:6" ht="38.25" hidden="1" customHeight="1">
      <c r="B22" s="1" t="str">
        <f>IF(INDEX(Database!$AO$7:$AO$100,MATCH($B$3,Database!$B$7:$B$100,0))="Yes",CHAR(149)&amp;" "&amp;Database!$AO$5,"")</f>
        <v>• Pests and Diseases</v>
      </c>
      <c r="C22" s="1"/>
      <c r="D22" s="1" t="str">
        <f>IF(INDEX(Database!$M$7:$M$100,MATCH($B$3,Database!$B$7:$B$100,0))="Yes",CHAR(149)&amp;" "&amp;Database!$M$5,"")</f>
        <v>• Churchyard</v>
      </c>
      <c r="E22" s="1" t="str">
        <f>IF(INDEX(Database!$X$7:$X$100,MATCH($B$3,Database!$B$7:$B$100,0))="Yes",CHAR(149)&amp;" "&amp;Database!$X$5,"")</f>
        <v/>
      </c>
      <c r="F22" s="1" t="str">
        <f>IF(INDEX(Database!$AU$7:$AU$100,MATCH($B$3,Database!$B$7:$B$100,0))=1,CHAR(149)&amp;" "&amp;Database!$AU$5,"")</f>
        <v>• Enhancing biodiversity</v>
      </c>
    </row>
    <row r="23" spans="2:6" ht="36" hidden="1" customHeight="1">
      <c r="B23" s="1" t="str">
        <f>IF(INDEX(Database!$AP$7:$AP$100,MATCH($B$3,Database!$B$7:$B$100,0))="Yes",CHAR(149)&amp;" "&amp;Database!$AP$5,"")</f>
        <v/>
      </c>
      <c r="C23" s="1"/>
      <c r="D23" s="1" t="str">
        <f>IF(INDEX(Database!$N$7:$N$100,MATCH($B$3,Database!$B$7:$B$100,0))="Yes",CHAR(149)&amp;" "&amp;Database!$N$5,"")</f>
        <v>• TfL Street</v>
      </c>
      <c r="E23" s="1" t="str">
        <f>IF(INDEX(Database!$Y$7:$Y$100,MATCH($B$3,Database!$B$7:$B$100,0))="Yes",CHAR(149)&amp;" "&amp;Database!$Y$5,"")</f>
        <v/>
      </c>
      <c r="F23" s="1" t="str">
        <f>IF(INDEX(Database!$AV$7:$AV$100,MATCH($B$3,Database!$B$7:$B$100,0))=1,CHAR(149)&amp;" "&amp;Database!$AV$5,"")</f>
        <v>• Urban heat island</v>
      </c>
    </row>
    <row r="24" spans="2:6" ht="21" hidden="1" customHeight="1">
      <c r="B24" s="1"/>
      <c r="C24" s="1"/>
      <c r="D24" s="1" t="str">
        <f>IF(INDEX(Database!$O$7:$O$100,MATCH($B$3,Database!$B$7:$B$100,0))="Yes",CHAR(149)&amp;" "&amp;Database!$O$5,"")</f>
        <v>• CoL Street</v>
      </c>
      <c r="E24" s="1" t="str">
        <f>IF(INDEX(Database!$Z$7:$Z$100,MATCH($B$3,Database!$B$7:$B$100,0))="Yes",CHAR(149)&amp;" "&amp;Database!$Z$5,"")</f>
        <v>• Soft Landscaping</v>
      </c>
      <c r="F24" s="1" t="str">
        <f>IF(INDEX(Database!$AW$7:$AW$100,MATCH($B$3,Database!$B$7:$B$100,0))=1,CHAR(149)&amp;" "&amp;Database!$AW$5,"")</f>
        <v>• Carbon reduction</v>
      </c>
    </row>
    <row r="25" spans="2:6" ht="27" hidden="1" customHeight="1">
      <c r="B25" s="1"/>
      <c r="C25" s="1"/>
      <c r="D25" s="1" t="str">
        <f>IF(INDEX(Database!$P$7:$P$100,MATCH($B$3,Database!$B$7:$B$100,0))="Yes",CHAR(149)&amp;" "&amp;Database!$P$5,"")</f>
        <v>• Civic Space</v>
      </c>
      <c r="E25" s="1" t="str">
        <f>IF(INDEX(Database!$AA$7:$AA$100,MATCH($B$3,Database!$B$7:$B$100,0))="Yes",CHAR(149)&amp;" "&amp;Database!$AA$5,"")</f>
        <v>• Shading and Outdoor Thermal Comfort</v>
      </c>
      <c r="F25" s="1" t="str">
        <f>IF(INDEX(Database!$AX$7:$AX$100,MATCH($B$3,Database!$B$7:$B$100,0))=1,CHAR(149)&amp;" "&amp;Database!$AX$5,"")</f>
        <v/>
      </c>
    </row>
    <row r="26" spans="2:6" ht="33" hidden="1" customHeight="1">
      <c r="B26" s="1"/>
      <c r="C26" s="1"/>
      <c r="D26" s="1" t="str">
        <f>IF(INDEX(Database!$Q$7:$Q$100,MATCH($B$3,Database!$B$7:$B$100,0))="Yes",CHAR(149)&amp;" "&amp;Database!$Q$5,"")</f>
        <v>• Publicly Accessible Private Land</v>
      </c>
      <c r="E26" s="1" t="str">
        <f>IF(INDEX(Database!$AB$7:$AB$100,MATCH($B$3,Database!$B$7:$B$100,0))="Yes",CHAR(149)&amp;" "&amp;Database!$AB$5,"")</f>
        <v/>
      </c>
      <c r="F26" s="1" t="str">
        <f>IF(INDEX(Database!$AY$7:$AY$100,MATCH($B$3,Database!$B$7:$B$100,0))=1,CHAR(149)&amp;" "&amp;Database!$AY$5,"")</f>
        <v>• Heating/cooling load reduction</v>
      </c>
    </row>
    <row r="27" spans="2:6" ht="11.25" hidden="1" customHeight="1">
      <c r="B27" s="1"/>
      <c r="C27" s="1"/>
      <c r="D27" s="1" t="str">
        <f>IF(INDEX(Database!$R$7:$R$100,MATCH($B$3,Database!$B$7:$B$100,0))="Yes",CHAR(149)&amp;" "&amp;Database!$R$5,"")</f>
        <v>• Open Spaces</v>
      </c>
      <c r="E27" s="1" t="str">
        <f>IF(INDEX(Database!$AC$7:$AC$100,MATCH($B$3,Database!$B$7:$B$100,0))="Yes",CHAR(149)&amp;" "&amp;Database!$AC$5,"")</f>
        <v>• Flood Protection</v>
      </c>
      <c r="F27" s="1" t="str">
        <f>IF(INDEX(Database!$AZ$7:$AZ$10100,MATCH($B$3,Database!$B$7:$B$100,0))=1,CHAR(149)&amp;" "&amp;Database!$AZ$5,"")</f>
        <v/>
      </c>
    </row>
    <row r="28" spans="2:6" ht="44.25" hidden="1" customHeight="1">
      <c r="B28" s="1"/>
      <c r="C28" s="1"/>
      <c r="D28" s="1"/>
      <c r="E28" s="1" t="str">
        <f>IF(INDEX(Database!$AD$7:$AD$100,MATCH($B$3,Database!$B$7:$B$100,0))="Yes",CHAR(149)&amp;" "&amp;Database!$AD$5,"")</f>
        <v>• SuDS</v>
      </c>
      <c r="F28" s="1" t="str">
        <f>IF(INDEX(Database!$BA$7:$BA$100,MATCH($B$3,Database!$B$7:$B$100,0))=1,CHAR(149)&amp;" "&amp;Database!$BA$5,"")</f>
        <v/>
      </c>
    </row>
    <row r="29" spans="2:6" ht="45.75" hidden="1" customHeight="1">
      <c r="B29" s="1"/>
      <c r="C29" s="1"/>
      <c r="D29" s="1"/>
      <c r="E29" s="1" t="str">
        <f>IF(INDEX(Database!$AE$7:$AE$100,MATCH($B$3,Database!$B$7:$B$100,0))="Yes",CHAR(149)&amp;" "&amp;Database!$AE$5,"")</f>
        <v>• Habitat</v>
      </c>
      <c r="F29" s="1" t="str">
        <f>IF(INDEX(Database!$BB$7:$BB$100,MATCH($B$3,Database!$B$7:$B$100,0))=1,CHAR(149)&amp;" "&amp;Database!$BB$5,"")</f>
        <v/>
      </c>
    </row>
    <row r="30" spans="2:6" ht="43.5" hidden="1" customHeight="1">
      <c r="B30" s="1"/>
      <c r="C30" s="1"/>
      <c r="D30" s="1"/>
      <c r="E30" s="1" t="str">
        <f>IF(INDEX(Database!$AF$7:$AF$100,MATCH($B$3,Database!$B$7:$B$100,0))="Yes",CHAR(149)&amp;" "&amp;Database!$AF$5,"")</f>
        <v>• Water Efficiency/Irrigation</v>
      </c>
      <c r="F30" s="1" t="str">
        <f>IF(INDEX(Database!$BC$7:$BC$100,MATCH($B$3,Database!$B$7:$B$100,0))=1,CHAR(149)&amp;" "&amp;Database!$BC$5,"")</f>
        <v>• Streetscape improvement</v>
      </c>
    </row>
    <row r="31" spans="2:6" ht="28.5" hidden="1" customHeight="1">
      <c r="B31" s="1"/>
      <c r="C31" s="1"/>
      <c r="D31" s="1"/>
      <c r="E31" s="1" t="str">
        <f>IF(INDEX(Database!$AG$7:$AG$100,MATCH($B$3,Database!$B$7:$B$100,0))="Yes",CHAR(149)&amp;" "&amp;Database!$AG$5,"")</f>
        <v/>
      </c>
      <c r="F31" s="1" t="str">
        <f>IF(INDEX(Database!$BD$7:$BD$100,MATCH($B$3,Database!$B$7:$B$100,0))=1,CHAR(149)&amp;" "&amp;Database!$BD$5,"")</f>
        <v>• Health and wellbeing</v>
      </c>
    </row>
    <row r="32" spans="2:6" ht="52.5" hidden="1" customHeight="1">
      <c r="B32" s="1"/>
      <c r="C32" s="1"/>
      <c r="D32" s="1"/>
      <c r="E32" s="1"/>
      <c r="F32" s="1" t="str">
        <f>IF(INDEX(Database!$BE$7:$BE$100,MATCH($B$3,Database!$B$7:$B$100,0))=1,CHAR(149)&amp;" "&amp;Database!$BE$5,"")</f>
        <v>• Noise reduction</v>
      </c>
    </row>
    <row r="33" spans="2:6" hidden="1">
      <c r="B33" s="1"/>
      <c r="C33" s="1"/>
      <c r="D33" s="1"/>
      <c r="E33" s="1"/>
      <c r="F33" s="1" t="str">
        <f>IF(INDEX(Database!$BF$7:$BF$100,MATCH($B$3,Database!$B$7:$B$100,0))=1,CHAR(149)&amp;" "&amp;Database!$BF$5,"")</f>
        <v>• Amenity space</v>
      </c>
    </row>
  </sheetData>
  <mergeCells count="6">
    <mergeCell ref="B9:B10"/>
    <mergeCell ref="C9:C10"/>
    <mergeCell ref="A1:C1"/>
    <mergeCell ref="C3:E3"/>
    <mergeCell ref="B5:B8"/>
    <mergeCell ref="C5:C8"/>
  </mergeCells>
  <hyperlinks>
    <hyperlink ref="A1" location="'Criteria Selection'!A1" display="&lt; BACK TO CRITERIA SELECTION" xr:uid="{2EF459FF-0043-4A56-AC63-2772B0E8136F}"/>
  </hyperlinks>
  <pageMargins left="0.7" right="0.7" top="0.75" bottom="0.75" header="0.3" footer="0.3"/>
  <pageSetup paperSize="9" orientation="portrait" r:id="rId1"/>
  <drawing r:id="rId2"/>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8568A9-0861-45A3-A9BE-834CB8AD83C1}">
  <dimension ref="A1:G33"/>
  <sheetViews>
    <sheetView tabSelected="1" zoomScale="85" zoomScaleNormal="85" workbookViewId="0">
      <selection activeCell="E6" sqref="E6"/>
    </sheetView>
  </sheetViews>
  <sheetFormatPr defaultRowHeight="16.5"/>
  <cols>
    <col min="1" max="1" width="2.5" customWidth="1"/>
    <col min="2" max="2" width="12.625" customWidth="1"/>
    <col min="3" max="3" width="124.375" customWidth="1"/>
    <col min="4" max="4" width="13.375" customWidth="1"/>
    <col min="5" max="5" width="41.5" customWidth="1"/>
    <col min="6" max="6" width="11.5" customWidth="1"/>
    <col min="7" max="7" width="48.875" customWidth="1"/>
  </cols>
  <sheetData>
    <row r="1" spans="1:7" s="59" customFormat="1" ht="23.25" customHeight="1">
      <c r="A1" s="160" t="s">
        <v>338</v>
      </c>
      <c r="B1" s="160"/>
      <c r="C1" s="160"/>
    </row>
    <row r="2" spans="1:7" ht="8.25" customHeight="1"/>
    <row r="3" spans="1:7" ht="24.75" customHeight="1">
      <c r="B3" s="87" t="s">
        <v>320</v>
      </c>
      <c r="C3" s="161" t="str">
        <f>VLOOKUP(B3,Database!B7:C80,2,FALSE)</f>
        <v>Connected Tree Pits</v>
      </c>
      <c r="D3" s="161"/>
      <c r="E3" s="161"/>
      <c r="F3" s="88"/>
      <c r="G3" s="88"/>
    </row>
    <row r="4" spans="1:7" ht="113.25" customHeight="1">
      <c r="B4" s="66" t="s">
        <v>339</v>
      </c>
      <c r="C4" s="65" t="s">
        <v>742</v>
      </c>
      <c r="D4" s="112" t="s">
        <v>378</v>
      </c>
      <c r="E4" s="119" t="s">
        <v>738</v>
      </c>
      <c r="F4" s="95"/>
      <c r="G4" s="96"/>
    </row>
    <row r="5" spans="1:7" ht="80.25" customHeight="1">
      <c r="B5" s="162" t="s">
        <v>343</v>
      </c>
      <c r="C5" s="163" t="s">
        <v>743</v>
      </c>
      <c r="D5" s="108"/>
      <c r="E5" s="118"/>
      <c r="F5" s="97"/>
      <c r="G5" s="98"/>
    </row>
    <row r="6" spans="1:7" ht="96.75" customHeight="1">
      <c r="B6" s="162"/>
      <c r="C6" s="164"/>
      <c r="D6" s="66" t="s">
        <v>345</v>
      </c>
      <c r="E6" s="67" t="str">
        <f>B18&amp;" "&amp;B19&amp;CHAR(10)&amp;B20&amp;" "&amp;B21&amp;CHAR(10)&amp;B22&amp;" "&amp;B23</f>
        <v xml:space="preserve">• Flooding • Overheating
• Water Stress • Biodiversity
 </v>
      </c>
      <c r="F6" s="112" t="s">
        <v>346</v>
      </c>
      <c r="G6" s="127" t="str">
        <f>F18&amp;" "&amp;F19&amp;" "&amp;F20&amp;CHAR(10)&amp;F21&amp;" "&amp;F22&amp;" "&amp;F23&amp;CHAR(10)&amp;F24&amp;" "&amp;F25&amp;" "&amp;F26&amp;CHAR(10)&amp;F27&amp;" "&amp;F28&amp;" "&amp;F29&amp;CHAR(10)&amp;F30&amp;" "&amp;F31&amp;" "&amp;F32&amp;" "&amp;F33</f>
        <v>• Intercepting rainfall • Surface water management • Rainwater storage
• Air quality improvement • Enhancing biodiversity • Urban heat island
• Carbon reduction  
• Streetscape improvement • Health and wellbeing • Noise reduction • Amenity space</v>
      </c>
    </row>
    <row r="7" spans="1:7" ht="42.75" customHeight="1">
      <c r="B7" s="162"/>
      <c r="C7" s="164"/>
      <c r="D7" s="66" t="s">
        <v>347</v>
      </c>
      <c r="E7" s="67" t="str">
        <f>C18&amp;CHAR(10)&amp;C19&amp;CHAR(10)&amp;C20</f>
        <v xml:space="preserve">
• City Public Realm
• Open Spaces</v>
      </c>
      <c r="F7" s="108"/>
      <c r="G7" s="132"/>
    </row>
    <row r="8" spans="1:7" ht="73.5" customHeight="1">
      <c r="B8" s="162"/>
      <c r="C8" s="164"/>
      <c r="D8" s="66" t="s">
        <v>348</v>
      </c>
      <c r="E8" s="67" t="str">
        <f>D18&amp;"  "&amp;D19&amp;CHAR(10)&amp;D20&amp;" "&amp;D21&amp;CHAR(10)&amp;D22&amp;"  "&amp;D23&amp;CHAR(10)&amp;D24&amp;"  "&amp;D25&amp;CHAR(10)&amp;D26&amp;"  "&amp;D27</f>
        <v xml:space="preserve">  
 • City Gardens
• Churchyard  • TfL Street
• CoL Street  
• Publicly Accessible Private Land  • Open Spaces</v>
      </c>
      <c r="F8" s="66" t="s">
        <v>349</v>
      </c>
      <c r="G8" s="65" t="str">
        <f>E18&amp;" "&amp;E19&amp;" "&amp;E20&amp;CHAR(10)&amp;E21&amp;" "&amp;E22&amp;" "&amp;E23&amp;CHAR(10)&amp;E24&amp;" "&amp;E25&amp;" "&amp;E26&amp;CHAR(10)&amp;E27&amp;" "&amp;E28&amp;" "&amp;E29&amp;CHAR(10)&amp;E30&amp;" "&amp;E31</f>
        <v xml:space="preserve">  
• Street Interface  • Hard Landscaping
• Soft Landscaping • Shading and Outdoor Thermal Comfort 
• Flood Protection • SuDS • Habitat
• Water Efficiency/Irrigation • Underground Utilities</v>
      </c>
    </row>
    <row r="9" spans="1:7" ht="57.75" customHeight="1">
      <c r="B9" s="162" t="s">
        <v>350</v>
      </c>
      <c r="C9" s="165" t="s">
        <v>744</v>
      </c>
      <c r="D9" s="66" t="s">
        <v>352</v>
      </c>
      <c r="E9" s="122" t="s">
        <v>745</v>
      </c>
      <c r="F9" s="135"/>
      <c r="G9" s="126"/>
    </row>
    <row r="10" spans="1:7" ht="58.5" customHeight="1">
      <c r="B10" s="162"/>
      <c r="C10" s="166"/>
      <c r="D10" s="66" t="s">
        <v>354</v>
      </c>
      <c r="E10" s="122" t="s">
        <v>746</v>
      </c>
      <c r="F10" s="134"/>
      <c r="G10" s="133"/>
    </row>
    <row r="11" spans="1:7" ht="15" customHeight="1"/>
    <row r="15" spans="1:7" ht="47.25" customHeight="1"/>
    <row r="16" spans="1:7" ht="56.25" customHeight="1"/>
    <row r="17" spans="2:6" ht="12" hidden="1" customHeight="1">
      <c r="B17" s="62" t="s">
        <v>44</v>
      </c>
      <c r="C17" s="62" t="s">
        <v>39</v>
      </c>
      <c r="D17" s="62" t="s">
        <v>40</v>
      </c>
      <c r="E17" s="62" t="s">
        <v>41</v>
      </c>
      <c r="F17" s="62" t="s">
        <v>45</v>
      </c>
    </row>
    <row r="18" spans="2:6" ht="36" hidden="1" customHeight="1">
      <c r="B18" s="1" t="str">
        <f>IF(INDEX(Database!$AK$7:$AK$100,MATCH($B$3,Database!$B$7:$B$100,0))="Yes",CHAR(149)&amp;" "&amp;Database!$AK$5,"")</f>
        <v>• Flooding</v>
      </c>
      <c r="C18" s="1" t="str">
        <f>IF(INDEX(Database!$E$7:$E$100,MATCH($B$3,Database!$B$7:$B$100,0))="Yes",CHAR(149)&amp;" "&amp;Database!$E$5,"")</f>
        <v/>
      </c>
      <c r="D18" s="1" t="str">
        <f>IF(INDEX(Database!$I$7:$I$100,MATCH($B$3,Database!$B$7:$B$100,0))="Yes",CHAR(149)&amp;" "&amp;Database!$I$5,"")</f>
        <v/>
      </c>
      <c r="E18" s="1" t="str">
        <f>IF(INDEX(Database!$T$7:$T$100,MATCH($B$3,Database!$B$7:$B$100,0))="Yes",CHAR(149)&amp;" "&amp;Database!$T$5,"")</f>
        <v/>
      </c>
      <c r="F18" s="1" t="str">
        <f>IF(INDEX(Database!$AQ$7:$AQ$100,MATCH($B$3,Database!$B$7:$B$100,0))=1,CHAR(149)&amp;" "&amp;Database!$AQ$5,"")</f>
        <v>• Intercepting rainfall</v>
      </c>
    </row>
    <row r="19" spans="2:6" ht="38.25" hidden="1" customHeight="1">
      <c r="B19" s="1" t="str">
        <f>IF(INDEX(Database!$AL$7:$AL$100,MATCH($B$3,Database!$B$7:$B$100,0))="Yes",CHAR(149)&amp;" "&amp;Database!$AL$5,"")</f>
        <v>• Overheating</v>
      </c>
      <c r="C19" s="1" t="str">
        <f>IF(INDEX(Database!$F$7:$F$100,MATCH($B$3,Database!$B$7:$B$100,0))="Yes",CHAR(149)&amp;" "&amp;Database!$F$5,"")</f>
        <v>• City Public Realm</v>
      </c>
      <c r="D19" s="1" t="str">
        <f>IF(INDEX(Database!$J$7:$J$100,MATCH($B$3,Database!$B$7:$B$100,0))="Yes",CHAR(149)&amp;" "&amp;Database!$J$5,"")</f>
        <v/>
      </c>
      <c r="E19" s="1" t="str">
        <f>IF(INDEX(Database!$U$7:$U$100,MATCH($B$3,Database!$B$7:$B$100,0))="Yes",CHAR(149)&amp;" "&amp;Database!$U$5,"")</f>
        <v/>
      </c>
      <c r="F19" s="1" t="str">
        <f>IF(INDEX(Database!$AR$7:$AR$100,MATCH($B$3,Database!$B$7:$B$100,0))=1,CHAR(149)&amp;" "&amp;Database!$AR$5,"")</f>
        <v>• Surface water management</v>
      </c>
    </row>
    <row r="20" spans="2:6" ht="51.75" hidden="1" customHeight="1">
      <c r="B20" s="1" t="str">
        <f>IF(INDEX(Database!$AM$7:$AM$100,MATCH($B$3,Database!$B$7:$B$100,0))="Yes",CHAR(149)&amp;" "&amp;Database!$AM$5,"")</f>
        <v>• Water Stress</v>
      </c>
      <c r="C20" s="1" t="str">
        <f>IF(INDEX(Database!$G$7:$G$100,MATCH($B$3,Database!$B$7:$B$100,0))="Yes",CHAR(149)&amp;" "&amp;Database!$G$5,"")</f>
        <v>• Open Spaces</v>
      </c>
      <c r="D20" s="1" t="str">
        <f>IF(INDEX(Database!$K$7:$K$100,MATCH($B$3,Database!$B$7:$B$100,0))="Yes",CHAR(149)&amp;" "&amp;Database!$K$5,"")</f>
        <v/>
      </c>
      <c r="E20" s="1" t="str">
        <f>IF(INDEX(Database!$V$7:$V$100,MATCH($B$3,Database!$B$7:$B$100,0))="Yes",CHAR(149)&amp;" "&amp;Database!$V$5,"")</f>
        <v/>
      </c>
      <c r="F20" s="1" t="str">
        <f>IF(INDEX(Database!$AS$7:$AS$100,MATCH($B$3,Database!$B$7:$B$100,0))=1,CHAR(149)&amp;" "&amp;Database!$AS$5,"")</f>
        <v>• Rainwater storage</v>
      </c>
    </row>
    <row r="21" spans="2:6" ht="42" hidden="1" customHeight="1">
      <c r="B21" s="1" t="str">
        <f>IF(INDEX(Database!$AN$7:$AN$100,MATCH($B$3,Database!$B$7:$B$10100,0))="Yes",CHAR(149)&amp;" "&amp;Database!$AN$5,"")</f>
        <v>• Biodiversity</v>
      </c>
      <c r="C21" s="1"/>
      <c r="D21" s="1" t="str">
        <f>IF(INDEX(Database!$L$7:$L$100,MATCH($B$3,Database!$B$7:$B$100,0))="Yes",CHAR(149)&amp;" "&amp;Database!$L$5,"")</f>
        <v>• City Gardens</v>
      </c>
      <c r="E21" s="1" t="str">
        <f>IF(INDEX(Database!$W$7:$W$100,MATCH($B$3,Database!$B$7:$B$100,0))="Yes",CHAR(149)&amp;" "&amp;Database!$W$5,"")</f>
        <v>• Street Interface</v>
      </c>
      <c r="F21" s="1" t="str">
        <f>IF(INDEX(Database!$AT$7:$AT$100,MATCH($B$3,Database!$B$7:$B$100,0))=1,CHAR(149)&amp;" "&amp;Database!$AT$5,"")</f>
        <v>• Air quality improvement</v>
      </c>
    </row>
    <row r="22" spans="2:6" ht="38.25" hidden="1" customHeight="1">
      <c r="B22" s="1" t="str">
        <f>IF(INDEX(Database!$AO$7:$AO$100,MATCH($B$3,Database!$B$7:$B$100,0))="Yes",CHAR(149)&amp;" "&amp;Database!$AO$5,"")</f>
        <v/>
      </c>
      <c r="C22" s="1"/>
      <c r="D22" s="1" t="str">
        <f>IF(INDEX(Database!$M$7:$M$100,MATCH($B$3,Database!$B$7:$B$100,0))="Yes",CHAR(149)&amp;" "&amp;Database!$M$5,"")</f>
        <v>• Churchyard</v>
      </c>
      <c r="E22" s="1" t="str">
        <f>IF(INDEX(Database!$X$7:$X$100,MATCH($B$3,Database!$B$7:$B$100,0))="Yes",CHAR(149)&amp;" "&amp;Database!$X$5,"")</f>
        <v/>
      </c>
      <c r="F22" s="1" t="str">
        <f>IF(INDEX(Database!$AU$7:$AU$100,MATCH($B$3,Database!$B$7:$B$100,0))=1,CHAR(149)&amp;" "&amp;Database!$AU$5,"")</f>
        <v>• Enhancing biodiversity</v>
      </c>
    </row>
    <row r="23" spans="2:6" ht="36" hidden="1" customHeight="1">
      <c r="B23" s="1" t="str">
        <f>IF(INDEX(Database!$AP$7:$AP$100,MATCH($B$3,Database!$B$7:$B$100,0))="Yes",CHAR(149)&amp;" "&amp;Database!$AP$5,"")</f>
        <v/>
      </c>
      <c r="C23" s="1"/>
      <c r="D23" s="1" t="str">
        <f>IF(INDEX(Database!$N$7:$N$100,MATCH($B$3,Database!$B$7:$B$100,0))="Yes",CHAR(149)&amp;" "&amp;Database!$N$5,"")</f>
        <v>• TfL Street</v>
      </c>
      <c r="E23" s="1" t="str">
        <f>IF(INDEX(Database!$Y$7:$Y$100,MATCH($B$3,Database!$B$7:$B$100,0))="Yes",CHAR(149)&amp;" "&amp;Database!$Y$5,"")</f>
        <v>• Hard Landscaping</v>
      </c>
      <c r="F23" s="1" t="str">
        <f>IF(INDEX(Database!$AV$7:$AV$100,MATCH($B$3,Database!$B$7:$B$100,0))=1,CHAR(149)&amp;" "&amp;Database!$AV$5,"")</f>
        <v>• Urban heat island</v>
      </c>
    </row>
    <row r="24" spans="2:6" ht="21" hidden="1" customHeight="1">
      <c r="B24" s="1"/>
      <c r="C24" s="1"/>
      <c r="D24" s="1" t="str">
        <f>IF(INDEX(Database!$O$7:$O$100,MATCH($B$3,Database!$B$7:$B$100,0))="Yes",CHAR(149)&amp;" "&amp;Database!$O$5,"")</f>
        <v>• CoL Street</v>
      </c>
      <c r="E24" s="1" t="str">
        <f>IF(INDEX(Database!$Z$7:$Z$100,MATCH($B$3,Database!$B$7:$B$100,0))="Yes",CHAR(149)&amp;" "&amp;Database!$Z$5,"")</f>
        <v>• Soft Landscaping</v>
      </c>
      <c r="F24" s="1" t="str">
        <f>IF(INDEX(Database!$AW$7:$AW$100,MATCH($B$3,Database!$B$7:$B$100,0))=1,CHAR(149)&amp;" "&amp;Database!$AW$5,"")</f>
        <v>• Carbon reduction</v>
      </c>
    </row>
    <row r="25" spans="2:6" ht="27" hidden="1" customHeight="1">
      <c r="B25" s="1"/>
      <c r="C25" s="1"/>
      <c r="D25" s="1" t="str">
        <f>IF(INDEX(Database!$P$7:$P$100,MATCH($B$3,Database!$B$7:$B$100,0))="Yes",CHAR(149)&amp;" "&amp;Database!$P$5,"")</f>
        <v/>
      </c>
      <c r="E25" s="1" t="str">
        <f>IF(INDEX(Database!$AA$7:$AA$100,MATCH($B$3,Database!$B$7:$B$100,0))="Yes",CHAR(149)&amp;" "&amp;Database!$AA$5,"")</f>
        <v>• Shading and Outdoor Thermal Comfort</v>
      </c>
      <c r="F25" s="1" t="str">
        <f>IF(INDEX(Database!$AX$7:$AX$100,MATCH($B$3,Database!$B$7:$B$100,0))=1,CHAR(149)&amp;" "&amp;Database!$AX$5,"")</f>
        <v/>
      </c>
    </row>
    <row r="26" spans="2:6" ht="33" hidden="1" customHeight="1">
      <c r="B26" s="1"/>
      <c r="C26" s="1"/>
      <c r="D26" s="1" t="str">
        <f>IF(INDEX(Database!$Q$7:$Q$100,MATCH($B$3,Database!$B$7:$B$100,0))="Yes",CHAR(149)&amp;" "&amp;Database!$Q$5,"")</f>
        <v>• Publicly Accessible Private Land</v>
      </c>
      <c r="E26" s="1" t="str">
        <f>IF(INDEX(Database!$AB$7:$AB$100,MATCH($B$3,Database!$B$7:$B$100,0))="Yes",CHAR(149)&amp;" "&amp;Database!$AB$5,"")</f>
        <v/>
      </c>
      <c r="F26" s="1" t="str">
        <f>IF(INDEX(Database!$AY$7:$AY$100,MATCH($B$3,Database!$B$7:$B$100,0))=1,CHAR(149)&amp;" "&amp;Database!$AY$5,"")</f>
        <v/>
      </c>
    </row>
    <row r="27" spans="2:6" ht="11.25" hidden="1" customHeight="1">
      <c r="B27" s="1"/>
      <c r="C27" s="1"/>
      <c r="D27" s="1" t="str">
        <f>IF(INDEX(Database!$R$7:$R$100,MATCH($B$3,Database!$B$7:$B$100,0))="Yes",CHAR(149)&amp;" "&amp;Database!$R$5,"")</f>
        <v>• Open Spaces</v>
      </c>
      <c r="E27" s="1" t="str">
        <f>IF(INDEX(Database!$AC$7:$AC$100,MATCH($B$3,Database!$B$7:$B$100,0))="Yes",CHAR(149)&amp;" "&amp;Database!$AC$5,"")</f>
        <v>• Flood Protection</v>
      </c>
      <c r="F27" s="1" t="str">
        <f>IF(INDEX(Database!$AZ$7:$AZ$10100,MATCH($B$3,Database!$B$7:$B$100,0))=1,CHAR(149)&amp;" "&amp;Database!$AZ$5,"")</f>
        <v/>
      </c>
    </row>
    <row r="28" spans="2:6" ht="44.25" hidden="1" customHeight="1">
      <c r="B28" s="1"/>
      <c r="C28" s="1"/>
      <c r="D28" s="1"/>
      <c r="E28" s="1" t="str">
        <f>IF(INDEX(Database!$AD$7:$AD$100,MATCH($B$3,Database!$B$7:$B$100,0))="Yes",CHAR(149)&amp;" "&amp;Database!$AD$5,"")</f>
        <v>• SuDS</v>
      </c>
      <c r="F28" s="1" t="str">
        <f>IF(INDEX(Database!$BA$7:$BA$100,MATCH($B$3,Database!$B$7:$B$100,0))=1,CHAR(149)&amp;" "&amp;Database!$BA$5,"")</f>
        <v/>
      </c>
    </row>
    <row r="29" spans="2:6" ht="45.75" hidden="1" customHeight="1">
      <c r="B29" s="1"/>
      <c r="C29" s="1"/>
      <c r="D29" s="1"/>
      <c r="E29" s="1" t="str">
        <f>IF(INDEX(Database!$AE$7:$AE$100,MATCH($B$3,Database!$B$7:$B$100,0))="Yes",CHAR(149)&amp;" "&amp;Database!$AE$5,"")</f>
        <v>• Habitat</v>
      </c>
      <c r="F29" s="1" t="str">
        <f>IF(INDEX(Database!$BB$7:$BB$100,MATCH($B$3,Database!$B$7:$B$100,0))=1,CHAR(149)&amp;" "&amp;Database!$BB$5,"")</f>
        <v/>
      </c>
    </row>
    <row r="30" spans="2:6" ht="43.5" hidden="1" customHeight="1">
      <c r="B30" s="1"/>
      <c r="C30" s="1"/>
      <c r="D30" s="1"/>
      <c r="E30" s="1" t="str">
        <f>IF(INDEX(Database!$AF$7:$AF$100,MATCH($B$3,Database!$B$7:$B$100,0))="Yes",CHAR(149)&amp;" "&amp;Database!$AF$5,"")</f>
        <v>• Water Efficiency/Irrigation</v>
      </c>
      <c r="F30" s="1" t="str">
        <f>IF(INDEX(Database!$BC$7:$BC$100,MATCH($B$3,Database!$B$7:$B$100,0))=1,CHAR(149)&amp;" "&amp;Database!$BC$5,"")</f>
        <v>• Streetscape improvement</v>
      </c>
    </row>
    <row r="31" spans="2:6" ht="28.5" hidden="1" customHeight="1">
      <c r="B31" s="1"/>
      <c r="C31" s="1"/>
      <c r="D31" s="1"/>
      <c r="E31" s="1" t="str">
        <f>IF(INDEX(Database!$AG$7:$AG$100,MATCH($B$3,Database!$B$7:$B$100,0))="Yes",CHAR(149)&amp;" "&amp;Database!$AG$5,"")</f>
        <v>• Underground Utilities</v>
      </c>
      <c r="F31" s="1" t="str">
        <f>IF(INDEX(Database!$BD$7:$BD$100,MATCH($B$3,Database!$B$7:$B$100,0))=1,CHAR(149)&amp;" "&amp;Database!$BD$5,"")</f>
        <v>• Health and wellbeing</v>
      </c>
    </row>
    <row r="32" spans="2:6" ht="52.5" hidden="1" customHeight="1">
      <c r="B32" s="1"/>
      <c r="C32" s="1"/>
      <c r="D32" s="1"/>
      <c r="E32" s="1"/>
      <c r="F32" s="1" t="str">
        <f>IF(INDEX(Database!$BE$7:$BE$100,MATCH($B$3,Database!$B$7:$B$100,0))=1,CHAR(149)&amp;" "&amp;Database!$BE$5,"")</f>
        <v>• Noise reduction</v>
      </c>
    </row>
    <row r="33" spans="2:6" hidden="1">
      <c r="B33" s="1"/>
      <c r="C33" s="1"/>
      <c r="D33" s="1"/>
      <c r="E33" s="1"/>
      <c r="F33" s="1" t="str">
        <f>IF(INDEX(Database!$BF$7:$BF$100,MATCH($B$3,Database!$B$7:$B$100,0))=1,CHAR(149)&amp;" "&amp;Database!$BF$5,"")</f>
        <v>• Amenity space</v>
      </c>
    </row>
  </sheetData>
  <mergeCells count="6">
    <mergeCell ref="A1:C1"/>
    <mergeCell ref="C3:E3"/>
    <mergeCell ref="B5:B8"/>
    <mergeCell ref="C5:C8"/>
    <mergeCell ref="B9:B10"/>
    <mergeCell ref="C9:C10"/>
  </mergeCells>
  <hyperlinks>
    <hyperlink ref="A1" location="'Criteria Selection'!A1" display="&lt; BACK TO CRITERIA SELECTION" xr:uid="{AAC0216A-47CF-40D3-B5DA-6CFE8684AB96}"/>
  </hyperlinks>
  <pageMargins left="0.7" right="0.7" top="0.75" bottom="0.75" header="0.3" footer="0.3"/>
  <pageSetup paperSize="9" orientation="portrait" r:id="rId1"/>
  <drawing r:id="rId2"/>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E20"/>
  <sheetViews>
    <sheetView workbookViewId="0">
      <selection activeCell="B4" sqref="B4"/>
    </sheetView>
  </sheetViews>
  <sheetFormatPr defaultRowHeight="16.5"/>
  <cols>
    <col min="1" max="1" width="2.5" customWidth="1"/>
    <col min="2" max="2" width="21" customWidth="1"/>
    <col min="3" max="3" width="35.375" customWidth="1"/>
    <col min="4" max="4" width="39.625" customWidth="1"/>
  </cols>
  <sheetData>
    <row r="1" spans="1:5" s="64" customFormat="1" ht="33.75" customHeight="1">
      <c r="A1" s="63" t="s">
        <v>747</v>
      </c>
    </row>
    <row r="2" spans="1:5" s="34" customFormat="1">
      <c r="A2" s="43" t="s">
        <v>748</v>
      </c>
    </row>
    <row r="4" spans="1:5">
      <c r="B4" s="91" t="s">
        <v>749</v>
      </c>
    </row>
    <row r="5" spans="1:5">
      <c r="B5" s="44" t="s">
        <v>39</v>
      </c>
      <c r="C5" s="44" t="s">
        <v>40</v>
      </c>
      <c r="D5" s="44" t="s">
        <v>41</v>
      </c>
      <c r="E5" s="44" t="s">
        <v>750</v>
      </c>
    </row>
    <row r="6" spans="1:5">
      <c r="B6" t="s">
        <v>52</v>
      </c>
      <c r="C6" t="s">
        <v>52</v>
      </c>
      <c r="D6" t="s">
        <v>52</v>
      </c>
      <c r="E6" t="s">
        <v>52</v>
      </c>
    </row>
    <row r="7" spans="1:5">
      <c r="B7" t="s">
        <v>49</v>
      </c>
      <c r="C7" t="s">
        <v>53</v>
      </c>
      <c r="D7" t="s">
        <v>62</v>
      </c>
      <c r="E7" t="s">
        <v>77</v>
      </c>
    </row>
    <row r="8" spans="1:5">
      <c r="B8" t="s">
        <v>50</v>
      </c>
      <c r="C8" t="s">
        <v>54</v>
      </c>
      <c r="D8" t="s">
        <v>63</v>
      </c>
      <c r="E8" t="s">
        <v>78</v>
      </c>
    </row>
    <row r="9" spans="1:5">
      <c r="B9" t="s">
        <v>51</v>
      </c>
      <c r="C9" t="s">
        <v>55</v>
      </c>
      <c r="D9" t="s">
        <v>64</v>
      </c>
      <c r="E9" t="s">
        <v>79</v>
      </c>
    </row>
    <row r="10" spans="1:5">
      <c r="C10" t="s">
        <v>56</v>
      </c>
      <c r="D10" t="s">
        <v>65</v>
      </c>
      <c r="E10" t="s">
        <v>80</v>
      </c>
    </row>
    <row r="11" spans="1:5">
      <c r="C11" t="s">
        <v>57</v>
      </c>
      <c r="D11" t="s">
        <v>66</v>
      </c>
      <c r="E11" t="s">
        <v>81</v>
      </c>
    </row>
    <row r="12" spans="1:5">
      <c r="C12" t="s">
        <v>58</v>
      </c>
      <c r="D12" t="s">
        <v>67</v>
      </c>
      <c r="E12" t="s">
        <v>82</v>
      </c>
    </row>
    <row r="13" spans="1:5">
      <c r="C13" t="s">
        <v>59</v>
      </c>
      <c r="D13" t="s">
        <v>68</v>
      </c>
    </row>
    <row r="14" spans="1:5">
      <c r="C14" t="s">
        <v>60</v>
      </c>
      <c r="D14" t="s">
        <v>69</v>
      </c>
    </row>
    <row r="15" spans="1:5">
      <c r="C15" t="s">
        <v>61</v>
      </c>
      <c r="D15" t="s">
        <v>70</v>
      </c>
    </row>
    <row r="16" spans="1:5">
      <c r="C16" t="s">
        <v>51</v>
      </c>
      <c r="D16" t="s">
        <v>71</v>
      </c>
    </row>
    <row r="17" spans="4:4">
      <c r="D17" t="s">
        <v>72</v>
      </c>
    </row>
    <row r="18" spans="4:4">
      <c r="D18" t="s">
        <v>73</v>
      </c>
    </row>
    <row r="19" spans="4:4">
      <c r="D19" t="s">
        <v>74</v>
      </c>
    </row>
    <row r="20" spans="4:4">
      <c r="D20" t="s">
        <v>75</v>
      </c>
    </row>
  </sheetData>
  <pageMargins left="0.7" right="0.7" top="0.75" bottom="0.75" header="0.3" footer="0.3"/>
  <pageSetup paperSize="9" orientation="portrait"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AO70"/>
  <sheetViews>
    <sheetView topLeftCell="O1" workbookViewId="0">
      <selection activeCell="T35" sqref="T35"/>
    </sheetView>
  </sheetViews>
  <sheetFormatPr defaultRowHeight="16.5"/>
  <cols>
    <col min="1" max="1" width="2.625" customWidth="1"/>
    <col min="2" max="5" width="35.625" customWidth="1"/>
    <col min="6" max="6" width="3" customWidth="1"/>
    <col min="7" max="17" width="35.625" customWidth="1"/>
    <col min="18" max="18" width="3.5" customWidth="1"/>
    <col min="19" max="33" width="35.625" customWidth="1"/>
    <col min="34" max="34" width="3.5" customWidth="1"/>
    <col min="35" max="41" width="35.5" customWidth="1"/>
  </cols>
  <sheetData>
    <row r="1" spans="1:41" s="34" customFormat="1">
      <c r="A1" s="43" t="s">
        <v>751</v>
      </c>
      <c r="G1" s="43" t="s">
        <v>752</v>
      </c>
      <c r="S1" s="43" t="s">
        <v>753</v>
      </c>
      <c r="AI1" s="43" t="s">
        <v>754</v>
      </c>
    </row>
    <row r="2" spans="1:41">
      <c r="A2" s="44" t="s">
        <v>755</v>
      </c>
      <c r="G2" s="44" t="s">
        <v>756</v>
      </c>
      <c r="S2" s="44" t="s">
        <v>757</v>
      </c>
      <c r="AI2" s="44" t="s">
        <v>758</v>
      </c>
    </row>
    <row r="3" spans="1:41">
      <c r="B3" s="46" t="s">
        <v>49</v>
      </c>
      <c r="C3" s="46" t="s">
        <v>50</v>
      </c>
      <c r="D3" s="46" t="s">
        <v>51</v>
      </c>
      <c r="E3" s="46" t="s">
        <v>52</v>
      </c>
      <c r="G3" s="46" t="s">
        <v>53</v>
      </c>
      <c r="H3" s="46" t="s">
        <v>54</v>
      </c>
      <c r="I3" s="46" t="s">
        <v>55</v>
      </c>
      <c r="J3" s="46" t="s">
        <v>56</v>
      </c>
      <c r="K3" s="46" t="s">
        <v>57</v>
      </c>
      <c r="L3" s="46" t="s">
        <v>58</v>
      </c>
      <c r="M3" s="46" t="s">
        <v>59</v>
      </c>
      <c r="N3" s="46" t="s">
        <v>60</v>
      </c>
      <c r="O3" s="46" t="s">
        <v>61</v>
      </c>
      <c r="P3" s="46" t="s">
        <v>51</v>
      </c>
      <c r="Q3" s="46" t="s">
        <v>52</v>
      </c>
      <c r="S3" s="46" t="s">
        <v>62</v>
      </c>
      <c r="T3" s="46" t="s">
        <v>63</v>
      </c>
      <c r="U3" s="46" t="s">
        <v>64</v>
      </c>
      <c r="V3" s="46" t="s">
        <v>65</v>
      </c>
      <c r="W3" s="46" t="s">
        <v>66</v>
      </c>
      <c r="X3" s="46" t="s">
        <v>67</v>
      </c>
      <c r="Y3" s="46" t="s">
        <v>68</v>
      </c>
      <c r="Z3" s="46" t="s">
        <v>69</v>
      </c>
      <c r="AA3" s="46" t="s">
        <v>70</v>
      </c>
      <c r="AB3" s="46" t="s">
        <v>71</v>
      </c>
      <c r="AC3" s="46" t="s">
        <v>72</v>
      </c>
      <c r="AD3" s="46" t="s">
        <v>73</v>
      </c>
      <c r="AE3" s="46" t="s">
        <v>74</v>
      </c>
      <c r="AF3" s="46" t="s">
        <v>75</v>
      </c>
      <c r="AG3" s="46" t="s">
        <v>52</v>
      </c>
      <c r="AI3" s="46" t="s">
        <v>77</v>
      </c>
      <c r="AJ3" s="46" t="s">
        <v>78</v>
      </c>
      <c r="AK3" s="46" t="s">
        <v>79</v>
      </c>
      <c r="AL3" s="46" t="s">
        <v>80</v>
      </c>
      <c r="AM3" s="46" t="s">
        <v>81</v>
      </c>
      <c r="AN3" s="46" t="s">
        <v>82</v>
      </c>
      <c r="AO3" s="46" t="s">
        <v>52</v>
      </c>
    </row>
    <row r="4" spans="1:41">
      <c r="B4" s="1">
        <f>IF(Database!E7="Yes",Database!$C7,0)</f>
        <v>0</v>
      </c>
      <c r="C4" s="1" t="str">
        <f>IF(Database!F7="Yes",Database!$C7,0)</f>
        <v>Tree planting – shaded areas</v>
      </c>
      <c r="D4" s="1" t="str">
        <f>IF(Database!G7="Yes",Database!$C7,0)</f>
        <v>Tree planting – shaded areas</v>
      </c>
      <c r="E4" s="1" t="str">
        <f>IF(Database!H7="Yes",Database!$C7,0)</f>
        <v>Tree planting – shaded areas</v>
      </c>
      <c r="G4" s="1">
        <f>IF(Database!I7="Yes",Database!$C7,0)</f>
        <v>0</v>
      </c>
      <c r="H4" s="1">
        <f>IF(Database!J7="Yes",Database!$C7,0)</f>
        <v>0</v>
      </c>
      <c r="I4" s="1">
        <f>IF(Database!K7="Yes",Database!$C7,0)</f>
        <v>0</v>
      </c>
      <c r="J4" s="1" t="str">
        <f>IF(Database!L7="Yes",Database!$C7,0)</f>
        <v>Tree planting – shaded areas</v>
      </c>
      <c r="K4" s="1" t="str">
        <f>IF(Database!M7="Yes",Database!$C7,0)</f>
        <v>Tree planting – shaded areas</v>
      </c>
      <c r="L4" s="1" t="str">
        <f>IF(Database!N7="Yes",Database!$C7,0)</f>
        <v>Tree planting – shaded areas</v>
      </c>
      <c r="M4" s="1" t="str">
        <f>IF(Database!O7="Yes",Database!$C7,0)</f>
        <v>Tree planting – shaded areas</v>
      </c>
      <c r="N4" s="1" t="str">
        <f>IF(Database!P7="Yes",Database!$C7,0)</f>
        <v>Tree planting – shaded areas</v>
      </c>
      <c r="O4" s="1" t="str">
        <f>IF(Database!Q7="Yes",Database!$C7,0)</f>
        <v>Tree planting – shaded areas</v>
      </c>
      <c r="P4" s="1" t="str">
        <f>IF(Database!R7="Yes",Database!$C7,0)</f>
        <v>Tree planting – shaded areas</v>
      </c>
      <c r="Q4" s="1" t="str">
        <f>IF(Database!S7="Yes",Database!$C7,0)</f>
        <v>Tree planting – shaded areas</v>
      </c>
      <c r="S4" s="1">
        <f>IF(Database!T7="Yes",Database!$C7,0)</f>
        <v>0</v>
      </c>
      <c r="T4" s="1">
        <f>IF(Database!U7="Yes",Database!$C7,0)</f>
        <v>0</v>
      </c>
      <c r="U4" s="1">
        <f>IF(Database!V7="Yes",Database!$C7,0)</f>
        <v>0</v>
      </c>
      <c r="V4" s="1">
        <f>IF(Database!W7="Yes",Database!$C7,0)</f>
        <v>0</v>
      </c>
      <c r="W4" s="1">
        <f>IF(Database!X7="Yes",Database!$C7,0)</f>
        <v>0</v>
      </c>
      <c r="X4" s="1">
        <f>IF(Database!Y7="Yes",Database!$C7,0)</f>
        <v>0</v>
      </c>
      <c r="Y4" s="1" t="str">
        <f>IF(Database!Z7="Yes",Database!$C7,0)</f>
        <v>Tree planting – shaded areas</v>
      </c>
      <c r="Z4" s="1" t="str">
        <f>IF(Database!AA7="Yes",Database!$C7,0)</f>
        <v>Tree planting – shaded areas</v>
      </c>
      <c r="AA4" s="1">
        <f>IF(Database!AB7="Yes",Database!$C7,0)</f>
        <v>0</v>
      </c>
      <c r="AB4" s="1">
        <f>IF(Database!AC7="Yes",Database!$C7,0)</f>
        <v>0</v>
      </c>
      <c r="AC4" s="1" t="str">
        <f>IF(Database!AD7="Yes",Database!$C7,0)</f>
        <v>Tree planting – shaded areas</v>
      </c>
      <c r="AD4" s="1" t="str">
        <f>IF(Database!AE7="Yes",Database!$C7,0)</f>
        <v>Tree planting – shaded areas</v>
      </c>
      <c r="AE4" s="1">
        <f>IF(Database!AF7="Yes",Database!$C7,0)</f>
        <v>0</v>
      </c>
      <c r="AF4" s="1">
        <f>IF(Database!AG7="Yes",Database!$C7,0)</f>
        <v>0</v>
      </c>
      <c r="AG4" s="1" t="str">
        <f>IF(Database!AH7="Yes",Database!$C7,0)</f>
        <v>Tree planting – shaded areas</v>
      </c>
      <c r="AI4" s="1">
        <f>IF(Database!AK7="Yes",Database!$C7,0)</f>
        <v>0</v>
      </c>
      <c r="AJ4" s="1" t="str">
        <f>IF(Database!AL7="Yes",Database!$C7,0)</f>
        <v>Tree planting – shaded areas</v>
      </c>
      <c r="AK4" s="1">
        <f>IF(Database!AM7="Yes",Database!$C7,0)</f>
        <v>0</v>
      </c>
      <c r="AL4" s="1" t="str">
        <f>IF(Database!AN7="Yes",Database!$C7,0)</f>
        <v>Tree planting – shaded areas</v>
      </c>
      <c r="AM4" s="1">
        <f>IF(Database!AO7="Yes",Database!$C7,0)</f>
        <v>0</v>
      </c>
      <c r="AN4" s="1">
        <f>IF(Database!AP7="Yes",Database!$C7,0)</f>
        <v>0</v>
      </c>
      <c r="AO4" s="1" t="str">
        <f>Database!C7</f>
        <v>Tree planting – shaded areas</v>
      </c>
    </row>
    <row r="5" spans="1:41">
      <c r="B5" s="1">
        <f>IF(Database!E8="Yes",Database!$C8,0)</f>
        <v>0</v>
      </c>
      <c r="C5" s="1" t="str">
        <f>IF(Database!F8="Yes",Database!$C8,0)</f>
        <v>Tree planting – avenues</v>
      </c>
      <c r="D5" s="1" t="str">
        <f>IF(Database!G8="Yes",Database!$C8,0)</f>
        <v>Tree planting – avenues</v>
      </c>
      <c r="E5" s="1" t="str">
        <f>IF(Database!H8="Yes",Database!$C8,0)</f>
        <v>Tree planting – avenues</v>
      </c>
      <c r="G5" s="1">
        <f>IF(Database!I8="Yes",Database!$C8,0)</f>
        <v>0</v>
      </c>
      <c r="H5" s="1">
        <f>IF(Database!J8="Yes",Database!$C8,0)</f>
        <v>0</v>
      </c>
      <c r="I5" s="1">
        <f>IF(Database!K8="Yes",Database!$C8,0)</f>
        <v>0</v>
      </c>
      <c r="J5" s="1" t="str">
        <f>IF(Database!L8="Yes",Database!$C8,0)</f>
        <v>Tree planting – avenues</v>
      </c>
      <c r="K5" s="1" t="str">
        <f>IF(Database!M8="Yes",Database!$C8,0)</f>
        <v>Tree planting – avenues</v>
      </c>
      <c r="L5" s="1" t="str">
        <f>IF(Database!N8="Yes",Database!$C8,0)</f>
        <v>Tree planting – avenues</v>
      </c>
      <c r="M5" s="1" t="str">
        <f>IF(Database!O8="Yes",Database!$C8,0)</f>
        <v>Tree planting – avenues</v>
      </c>
      <c r="N5" s="1" t="str">
        <f>IF(Database!P8="Yes",Database!$C8,0)</f>
        <v>Tree planting – avenues</v>
      </c>
      <c r="O5" s="1" t="str">
        <f>IF(Database!Q8="Yes",Database!$C8,0)</f>
        <v>Tree planting – avenues</v>
      </c>
      <c r="P5" s="1" t="str">
        <f>IF(Database!R8="Yes",Database!$C8,0)</f>
        <v>Tree planting – avenues</v>
      </c>
      <c r="Q5" s="1" t="str">
        <f>IF(Database!S8="Yes",Database!$C8,0)</f>
        <v>Tree planting – avenues</v>
      </c>
      <c r="S5" s="1">
        <f>IF(Database!T8="Yes",Database!$C8,0)</f>
        <v>0</v>
      </c>
      <c r="T5" s="1">
        <f>IF(Database!U8="Yes",Database!$C8,0)</f>
        <v>0</v>
      </c>
      <c r="U5" s="1">
        <f>IF(Database!V8="Yes",Database!$C8,0)</f>
        <v>0</v>
      </c>
      <c r="V5" s="1">
        <f>IF(Database!W8="Yes",Database!$C8,0)</f>
        <v>0</v>
      </c>
      <c r="W5" s="1">
        <f>IF(Database!X8="Yes",Database!$C8,0)</f>
        <v>0</v>
      </c>
      <c r="X5" s="1">
        <f>IF(Database!Y8="Yes",Database!$C8,0)</f>
        <v>0</v>
      </c>
      <c r="Y5" s="1" t="str">
        <f>IF(Database!Z8="Yes",Database!$C8,0)</f>
        <v>Tree planting – avenues</v>
      </c>
      <c r="Z5" s="1" t="str">
        <f>IF(Database!AA8="Yes",Database!$C8,0)</f>
        <v>Tree planting – avenues</v>
      </c>
      <c r="AA5" s="1">
        <f>IF(Database!AB8="Yes",Database!$C8,0)</f>
        <v>0</v>
      </c>
      <c r="AB5" s="1">
        <f>IF(Database!AC8="Yes",Database!$C8,0)</f>
        <v>0</v>
      </c>
      <c r="AC5" s="1" t="str">
        <f>IF(Database!AD8="Yes",Database!$C8,0)</f>
        <v>Tree planting – avenues</v>
      </c>
      <c r="AD5" s="1" t="str">
        <f>IF(Database!AE8="Yes",Database!$C8,0)</f>
        <v>Tree planting – avenues</v>
      </c>
      <c r="AE5" s="1">
        <f>IF(Database!AF8="Yes",Database!$C8,0)</f>
        <v>0</v>
      </c>
      <c r="AF5" s="1">
        <f>IF(Database!AG8="Yes",Database!$C8,0)</f>
        <v>0</v>
      </c>
      <c r="AG5" s="1" t="str">
        <f>IF(Database!AH8="Yes",Database!$C8,0)</f>
        <v>Tree planting – avenues</v>
      </c>
      <c r="AI5" s="1">
        <f>IF(Database!AK8="Yes",Database!$C8,0)</f>
        <v>0</v>
      </c>
      <c r="AJ5" s="1" t="str">
        <f>IF(Database!AL8="Yes",Database!$C8,0)</f>
        <v>Tree planting – avenues</v>
      </c>
      <c r="AK5" s="1">
        <f>IF(Database!AM8="Yes",Database!$C8,0)</f>
        <v>0</v>
      </c>
      <c r="AL5" s="1" t="str">
        <f>IF(Database!AN8="Yes",Database!$C8,0)</f>
        <v>Tree planting – avenues</v>
      </c>
      <c r="AM5" s="1">
        <f>IF(Database!AO8="Yes",Database!$C8,0)</f>
        <v>0</v>
      </c>
      <c r="AN5" s="1">
        <f>IF(Database!AP8="Yes",Database!$C8,0)</f>
        <v>0</v>
      </c>
      <c r="AO5" s="1" t="str">
        <f>Database!C8</f>
        <v>Tree planting – avenues</v>
      </c>
    </row>
    <row r="6" spans="1:41">
      <c r="B6" s="1">
        <f>IF(Database!E9="Yes",Database!$C9,0)</f>
        <v>0</v>
      </c>
      <c r="C6" s="1" t="str">
        <f>IF(Database!F9="Yes",Database!$C9,0)</f>
        <v>Tree planting – disease resistant</v>
      </c>
      <c r="D6" s="1" t="str">
        <f>IF(Database!G9="Yes",Database!$C9,0)</f>
        <v>Tree planting – disease resistant</v>
      </c>
      <c r="E6" s="1" t="str">
        <f>IF(Database!H9="Yes",Database!$C9,0)</f>
        <v>Tree planting – disease resistant</v>
      </c>
      <c r="G6" s="1">
        <f>IF(Database!I9="Yes",Database!$C9,0)</f>
        <v>0</v>
      </c>
      <c r="H6" s="1">
        <f>IF(Database!J9="Yes",Database!$C9,0)</f>
        <v>0</v>
      </c>
      <c r="I6" s="1">
        <f>IF(Database!K9="Yes",Database!$C9,0)</f>
        <v>0</v>
      </c>
      <c r="J6" s="1" t="str">
        <f>IF(Database!L9="Yes",Database!$C9,0)</f>
        <v>Tree planting – disease resistant</v>
      </c>
      <c r="K6" s="1" t="str">
        <f>IF(Database!M9="Yes",Database!$C9,0)</f>
        <v>Tree planting – disease resistant</v>
      </c>
      <c r="L6" s="1" t="str">
        <f>IF(Database!N9="Yes",Database!$C9,0)</f>
        <v>Tree planting – disease resistant</v>
      </c>
      <c r="M6" s="1" t="str">
        <f>IF(Database!O9="Yes",Database!$C9,0)</f>
        <v>Tree planting – disease resistant</v>
      </c>
      <c r="N6" s="1" t="str">
        <f>IF(Database!P9="Yes",Database!$C9,0)</f>
        <v>Tree planting – disease resistant</v>
      </c>
      <c r="O6" s="1" t="str">
        <f>IF(Database!Q9="Yes",Database!$C9,0)</f>
        <v>Tree planting – disease resistant</v>
      </c>
      <c r="P6" s="1" t="str">
        <f>IF(Database!R9="Yes",Database!$C9,0)</f>
        <v>Tree planting – disease resistant</v>
      </c>
      <c r="Q6" s="1" t="str">
        <f>IF(Database!S9="Yes",Database!$C9,0)</f>
        <v>Tree planting – disease resistant</v>
      </c>
      <c r="S6" s="1">
        <f>IF(Database!T9="Yes",Database!$C9,0)</f>
        <v>0</v>
      </c>
      <c r="T6" s="1">
        <f>IF(Database!U9="Yes",Database!$C9,0)</f>
        <v>0</v>
      </c>
      <c r="U6" s="1">
        <f>IF(Database!V9="Yes",Database!$C9,0)</f>
        <v>0</v>
      </c>
      <c r="V6" s="1">
        <f>IF(Database!W9="Yes",Database!$C9,0)</f>
        <v>0</v>
      </c>
      <c r="W6" s="1">
        <f>IF(Database!X9="Yes",Database!$C9,0)</f>
        <v>0</v>
      </c>
      <c r="X6" s="1">
        <f>IF(Database!Y9="Yes",Database!$C9,0)</f>
        <v>0</v>
      </c>
      <c r="Y6" s="1" t="str">
        <f>IF(Database!Z9="Yes",Database!$C9,0)</f>
        <v>Tree planting – disease resistant</v>
      </c>
      <c r="Z6" s="1" t="str">
        <f>IF(Database!AA9="Yes",Database!$C9,0)</f>
        <v>Tree planting – disease resistant</v>
      </c>
      <c r="AA6" s="1">
        <f>IF(Database!AB9="Yes",Database!$C9,0)</f>
        <v>0</v>
      </c>
      <c r="AB6" s="1">
        <f>IF(Database!AC9="Yes",Database!$C9,0)</f>
        <v>0</v>
      </c>
      <c r="AC6" s="1" t="str">
        <f>IF(Database!AD9="Yes",Database!$C9,0)</f>
        <v>Tree planting – disease resistant</v>
      </c>
      <c r="AD6" s="1" t="str">
        <f>IF(Database!AE9="Yes",Database!$C9,0)</f>
        <v>Tree planting – disease resistant</v>
      </c>
      <c r="AE6" s="1">
        <f>IF(Database!AF9="Yes",Database!$C9,0)</f>
        <v>0</v>
      </c>
      <c r="AF6" s="1">
        <f>IF(Database!AG9="Yes",Database!$C9,0)</f>
        <v>0</v>
      </c>
      <c r="AG6" s="1" t="str">
        <f>IF(Database!AH9="Yes",Database!$C9,0)</f>
        <v>Tree planting – disease resistant</v>
      </c>
      <c r="AI6" s="1">
        <f>IF(Database!AK9="Yes",Database!$C9,0)</f>
        <v>0</v>
      </c>
      <c r="AJ6" s="1" t="str">
        <f>IF(Database!AL9="Yes",Database!$C9,0)</f>
        <v>Tree planting – disease resistant</v>
      </c>
      <c r="AK6" s="1">
        <f>IF(Database!AM9="Yes",Database!$C9,0)</f>
        <v>0</v>
      </c>
      <c r="AL6" s="1" t="str">
        <f>IF(Database!AN9="Yes",Database!$C9,0)</f>
        <v>Tree planting – disease resistant</v>
      </c>
      <c r="AM6" s="1" t="str">
        <f>IF(Database!AO9="Yes",Database!$C9,0)</f>
        <v>Tree planting – disease resistant</v>
      </c>
      <c r="AN6" s="1">
        <f>IF(Database!AP9="Yes",Database!$C9,0)</f>
        <v>0</v>
      </c>
      <c r="AO6" s="1" t="str">
        <f>Database!C9</f>
        <v>Tree planting – disease resistant</v>
      </c>
    </row>
    <row r="7" spans="1:41">
      <c r="B7" s="1">
        <f>IF(Database!E10="Yes",Database!$C10,0)</f>
        <v>0</v>
      </c>
      <c r="C7" s="1" t="str">
        <f>IF(Database!F10="Yes",Database!$C10,0)</f>
        <v>Tree planting – diverse species</v>
      </c>
      <c r="D7" s="1" t="str">
        <f>IF(Database!G10="Yes",Database!$C10,0)</f>
        <v>Tree planting – diverse species</v>
      </c>
      <c r="E7" s="1" t="str">
        <f>IF(Database!H10="Yes",Database!$C10,0)</f>
        <v>Tree planting – diverse species</v>
      </c>
      <c r="G7" s="1">
        <f>IF(Database!I10="Yes",Database!$C10,0)</f>
        <v>0</v>
      </c>
      <c r="H7" s="1">
        <f>IF(Database!J10="Yes",Database!$C10,0)</f>
        <v>0</v>
      </c>
      <c r="I7" s="1">
        <f>IF(Database!K10="Yes",Database!$C10,0)</f>
        <v>0</v>
      </c>
      <c r="J7" s="1" t="str">
        <f>IF(Database!L10="Yes",Database!$C10,0)</f>
        <v>Tree planting – diverse species</v>
      </c>
      <c r="K7" s="1" t="str">
        <f>IF(Database!M10="Yes",Database!$C10,0)</f>
        <v>Tree planting – diverse species</v>
      </c>
      <c r="L7" s="1" t="str">
        <f>IF(Database!N10="Yes",Database!$C10,0)</f>
        <v>Tree planting – diverse species</v>
      </c>
      <c r="M7" s="1" t="str">
        <f>IF(Database!O10="Yes",Database!$C10,0)</f>
        <v>Tree planting – diverse species</v>
      </c>
      <c r="N7" s="1" t="str">
        <f>IF(Database!P10="Yes",Database!$C10,0)</f>
        <v>Tree planting – diverse species</v>
      </c>
      <c r="O7" s="1" t="str">
        <f>IF(Database!Q10="Yes",Database!$C10,0)</f>
        <v>Tree planting – diverse species</v>
      </c>
      <c r="P7" s="1" t="str">
        <f>IF(Database!R10="Yes",Database!$C10,0)</f>
        <v>Tree planting – diverse species</v>
      </c>
      <c r="Q7" s="1" t="str">
        <f>IF(Database!S10="Yes",Database!$C10,0)</f>
        <v>Tree planting – diverse species</v>
      </c>
      <c r="S7" s="1">
        <f>IF(Database!T10="Yes",Database!$C10,0)</f>
        <v>0</v>
      </c>
      <c r="T7" s="1">
        <f>IF(Database!U10="Yes",Database!$C10,0)</f>
        <v>0</v>
      </c>
      <c r="U7" s="1">
        <f>IF(Database!V10="Yes",Database!$C10,0)</f>
        <v>0</v>
      </c>
      <c r="V7" s="1">
        <f>IF(Database!W10="Yes",Database!$C10,0)</f>
        <v>0</v>
      </c>
      <c r="W7" s="1">
        <f>IF(Database!X10="Yes",Database!$C10,0)</f>
        <v>0</v>
      </c>
      <c r="X7" s="1">
        <f>IF(Database!Y10="Yes",Database!$C10,0)</f>
        <v>0</v>
      </c>
      <c r="Y7" s="1" t="str">
        <f>IF(Database!Z10="Yes",Database!$C10,0)</f>
        <v>Tree planting – diverse species</v>
      </c>
      <c r="Z7" s="1" t="str">
        <f>IF(Database!AA10="Yes",Database!$C10,0)</f>
        <v>Tree planting – diverse species</v>
      </c>
      <c r="AA7" s="1">
        <f>IF(Database!AB10="Yes",Database!$C10,0)</f>
        <v>0</v>
      </c>
      <c r="AB7" s="1">
        <f>IF(Database!AC10="Yes",Database!$C10,0)</f>
        <v>0</v>
      </c>
      <c r="AC7" s="1" t="str">
        <f>IF(Database!AD10="Yes",Database!$C10,0)</f>
        <v>Tree planting – diverse species</v>
      </c>
      <c r="AD7" s="1" t="str">
        <f>IF(Database!AE10="Yes",Database!$C10,0)</f>
        <v>Tree planting – diverse species</v>
      </c>
      <c r="AE7" s="1">
        <f>IF(Database!AF10="Yes",Database!$C10,0)</f>
        <v>0</v>
      </c>
      <c r="AF7" s="1">
        <f>IF(Database!AG10="Yes",Database!$C10,0)</f>
        <v>0</v>
      </c>
      <c r="AG7" s="1" t="str">
        <f>IF(Database!AH10="Yes",Database!$C10,0)</f>
        <v>Tree planting – diverse species</v>
      </c>
      <c r="AI7" s="1">
        <f>IF(Database!AK10="Yes",Database!$C10,0)</f>
        <v>0</v>
      </c>
      <c r="AJ7" s="1" t="str">
        <f>IF(Database!AL10="Yes",Database!$C10,0)</f>
        <v>Tree planting – diverse species</v>
      </c>
      <c r="AK7" s="1">
        <f>IF(Database!AM10="Yes",Database!$C10,0)</f>
        <v>0</v>
      </c>
      <c r="AL7" s="1" t="str">
        <f>IF(Database!AN10="Yes",Database!$C10,0)</f>
        <v>Tree planting – diverse species</v>
      </c>
      <c r="AM7" s="1">
        <f>IF(Database!AO10="Yes",Database!$C10,0)</f>
        <v>0</v>
      </c>
      <c r="AN7" s="1">
        <f>IF(Database!AP10="Yes",Database!$C10,0)</f>
        <v>0</v>
      </c>
      <c r="AO7" s="1" t="str">
        <f>Database!C10</f>
        <v>Tree planting – diverse species</v>
      </c>
    </row>
    <row r="8" spans="1:41">
      <c r="B8" s="1">
        <f>IF(Database!E11="Yes",Database!$C11,0)</f>
        <v>0</v>
      </c>
      <c r="C8" s="1" t="str">
        <f>IF(Database!F11="Yes",Database!$C11,0)</f>
        <v>Retain existing trees</v>
      </c>
      <c r="D8" s="1" t="str">
        <f>IF(Database!G11="Yes",Database!$C11,0)</f>
        <v>Retain existing trees</v>
      </c>
      <c r="E8" s="1" t="str">
        <f>IF(Database!H11="Yes",Database!$C11,0)</f>
        <v>Retain existing trees</v>
      </c>
      <c r="G8" s="1">
        <f>IF(Database!I11="Yes",Database!$C11,0)</f>
        <v>0</v>
      </c>
      <c r="H8" s="1">
        <f>IF(Database!J11="Yes",Database!$C11,0)</f>
        <v>0</v>
      </c>
      <c r="I8" s="1">
        <f>IF(Database!K11="Yes",Database!$C11,0)</f>
        <v>0</v>
      </c>
      <c r="J8" s="1" t="str">
        <f>IF(Database!L11="Yes",Database!$C11,0)</f>
        <v>Retain existing trees</v>
      </c>
      <c r="K8" s="1" t="str">
        <f>IF(Database!M11="Yes",Database!$C11,0)</f>
        <v>Retain existing trees</v>
      </c>
      <c r="L8" s="1" t="str">
        <f>IF(Database!N11="Yes",Database!$C11,0)</f>
        <v>Retain existing trees</v>
      </c>
      <c r="M8" s="1" t="str">
        <f>IF(Database!O11="Yes",Database!$C11,0)</f>
        <v>Retain existing trees</v>
      </c>
      <c r="N8" s="1" t="str">
        <f>IF(Database!P11="Yes",Database!$C11,0)</f>
        <v>Retain existing trees</v>
      </c>
      <c r="O8" s="1" t="str">
        <f>IF(Database!Q11="Yes",Database!$C11,0)</f>
        <v>Retain existing trees</v>
      </c>
      <c r="P8" s="1" t="str">
        <f>IF(Database!R11="Yes",Database!$C11,0)</f>
        <v>Retain existing trees</v>
      </c>
      <c r="Q8" s="1" t="str">
        <f>IF(Database!S11="Yes",Database!$C11,0)</f>
        <v>Retain existing trees</v>
      </c>
      <c r="S8" s="1">
        <f>IF(Database!T11="Yes",Database!$C11,0)</f>
        <v>0</v>
      </c>
      <c r="T8" s="1">
        <f>IF(Database!U11="Yes",Database!$C11,0)</f>
        <v>0</v>
      </c>
      <c r="U8" s="1">
        <f>IF(Database!V11="Yes",Database!$C11,0)</f>
        <v>0</v>
      </c>
      <c r="V8" s="1">
        <f>IF(Database!W11="Yes",Database!$C11,0)</f>
        <v>0</v>
      </c>
      <c r="W8" s="1">
        <f>IF(Database!X11="Yes",Database!$C11,0)</f>
        <v>0</v>
      </c>
      <c r="X8" s="1">
        <f>IF(Database!Y11="Yes",Database!$C11,0)</f>
        <v>0</v>
      </c>
      <c r="Y8" s="1" t="str">
        <f>IF(Database!Z11="Yes",Database!$C11,0)</f>
        <v>Retain existing trees</v>
      </c>
      <c r="Z8" s="1" t="str">
        <f>IF(Database!AA11="Yes",Database!$C11,0)</f>
        <v>Retain existing trees</v>
      </c>
      <c r="AA8" s="1">
        <f>IF(Database!AB11="Yes",Database!$C11,0)</f>
        <v>0</v>
      </c>
      <c r="AB8" s="1">
        <f>IF(Database!AC11="Yes",Database!$C11,0)</f>
        <v>0</v>
      </c>
      <c r="AC8" s="1" t="str">
        <f>IF(Database!AD11="Yes",Database!$C11,0)</f>
        <v>Retain existing trees</v>
      </c>
      <c r="AD8" s="1" t="str">
        <f>IF(Database!AE11="Yes",Database!$C11,0)</f>
        <v>Retain existing trees</v>
      </c>
      <c r="AE8" s="1" t="str">
        <f>IF(Database!AF11="Yes",Database!$C11,0)</f>
        <v>Retain existing trees</v>
      </c>
      <c r="AF8" s="1">
        <f>IF(Database!AG11="Yes",Database!$C11,0)</f>
        <v>0</v>
      </c>
      <c r="AG8" s="1" t="str">
        <f>IF(Database!AH11="Yes",Database!$C11,0)</f>
        <v>Retain existing trees</v>
      </c>
      <c r="AI8" s="1">
        <f>IF(Database!AK11="Yes",Database!$C11,0)</f>
        <v>0</v>
      </c>
      <c r="AJ8" s="1" t="str">
        <f>IF(Database!AL11="Yes",Database!$C11,0)</f>
        <v>Retain existing trees</v>
      </c>
      <c r="AK8" s="1">
        <f>IF(Database!AM11="Yes",Database!$C11,0)</f>
        <v>0</v>
      </c>
      <c r="AL8" s="1" t="str">
        <f>IF(Database!AN11="Yes",Database!$C11,0)</f>
        <v>Retain existing trees</v>
      </c>
      <c r="AM8" s="1">
        <f>IF(Database!AO11="Yes",Database!$C11,0)</f>
        <v>0</v>
      </c>
      <c r="AN8" s="1">
        <f>IF(Database!AP11="Yes",Database!$C11,0)</f>
        <v>0</v>
      </c>
      <c r="AO8" s="1" t="str">
        <f>Database!C11</f>
        <v>Retain existing trees</v>
      </c>
    </row>
    <row r="9" spans="1:41">
      <c r="B9" s="1">
        <f>IF(Database!E12="Yes",Database!$C12,0)</f>
        <v>0</v>
      </c>
      <c r="C9" s="1" t="str">
        <f>IF(Database!F12="Yes",Database!$C12,0)</f>
        <v>Rain gardens (SuDS)</v>
      </c>
      <c r="D9" s="1" t="str">
        <f>IF(Database!G12="Yes",Database!$C12,0)</f>
        <v>Rain gardens (SuDS)</v>
      </c>
      <c r="E9" s="1" t="str">
        <f>IF(Database!H12="Yes",Database!$C12,0)</f>
        <v>Rain gardens (SuDS)</v>
      </c>
      <c r="G9" s="1">
        <f>IF(Database!I12="Yes",Database!$C12,0)</f>
        <v>0</v>
      </c>
      <c r="H9" s="1">
        <f>IF(Database!J12="Yes",Database!$C12,0)</f>
        <v>0</v>
      </c>
      <c r="I9" s="1">
        <f>IF(Database!K12="Yes",Database!$C12,0)</f>
        <v>0</v>
      </c>
      <c r="J9" s="1" t="str">
        <f>IF(Database!L12="Yes",Database!$C12,0)</f>
        <v>Rain gardens (SuDS)</v>
      </c>
      <c r="K9" s="1" t="str">
        <f>IF(Database!M12="Yes",Database!$C12,0)</f>
        <v>Rain gardens (SuDS)</v>
      </c>
      <c r="L9" s="1" t="str">
        <f>IF(Database!N12="Yes",Database!$C12,0)</f>
        <v>Rain gardens (SuDS)</v>
      </c>
      <c r="M9" s="1" t="str">
        <f>IF(Database!O12="Yes",Database!$C12,0)</f>
        <v>Rain gardens (SuDS)</v>
      </c>
      <c r="N9" s="1" t="str">
        <f>IF(Database!P12="Yes",Database!$C12,0)</f>
        <v>Rain gardens (SuDS)</v>
      </c>
      <c r="O9" s="1" t="str">
        <f>IF(Database!Q12="Yes",Database!$C12,0)</f>
        <v>Rain gardens (SuDS)</v>
      </c>
      <c r="P9" s="1" t="str">
        <f>IF(Database!R12="Yes",Database!$C12,0)</f>
        <v>Rain gardens (SuDS)</v>
      </c>
      <c r="Q9" s="1" t="str">
        <f>IF(Database!S12="Yes",Database!$C12,0)</f>
        <v>Rain gardens (SuDS)</v>
      </c>
      <c r="S9" s="1">
        <f>IF(Database!T12="Yes",Database!$C12,0)</f>
        <v>0</v>
      </c>
      <c r="T9" s="1">
        <f>IF(Database!U12="Yes",Database!$C12,0)</f>
        <v>0</v>
      </c>
      <c r="U9" s="1">
        <f>IF(Database!V12="Yes",Database!$C12,0)</f>
        <v>0</v>
      </c>
      <c r="V9" s="1">
        <f>IF(Database!W12="Yes",Database!$C12,0)</f>
        <v>0</v>
      </c>
      <c r="W9" s="1">
        <f>IF(Database!X12="Yes",Database!$C12,0)</f>
        <v>0</v>
      </c>
      <c r="X9" s="1">
        <f>IF(Database!Y12="Yes",Database!$C12,0)</f>
        <v>0</v>
      </c>
      <c r="Y9" s="1" t="str">
        <f>IF(Database!Z12="Yes",Database!$C12,0)</f>
        <v>Rain gardens (SuDS)</v>
      </c>
      <c r="Z9" s="1">
        <f>IF(Database!AA12="Yes",Database!$C12,0)</f>
        <v>0</v>
      </c>
      <c r="AA9" s="1" t="str">
        <f>IF(Database!AB12="Yes",Database!$C12,0)</f>
        <v>Rain gardens (SuDS)</v>
      </c>
      <c r="AB9" s="1">
        <f>IF(Database!AC12="Yes",Database!$C12,0)</f>
        <v>0</v>
      </c>
      <c r="AC9" s="1" t="str">
        <f>IF(Database!AD12="Yes",Database!$C12,0)</f>
        <v>Rain gardens (SuDS)</v>
      </c>
      <c r="AD9" s="1" t="str">
        <f>IF(Database!AE12="Yes",Database!$C12,0)</f>
        <v>Rain gardens (SuDS)</v>
      </c>
      <c r="AE9" s="1" t="str">
        <f>IF(Database!AF12="Yes",Database!$C12,0)</f>
        <v>Rain gardens (SuDS)</v>
      </c>
      <c r="AF9" s="1">
        <f>IF(Database!AG12="Yes",Database!$C12,0)</f>
        <v>0</v>
      </c>
      <c r="AG9" s="1" t="str">
        <f>IF(Database!AH12="Yes",Database!$C12,0)</f>
        <v>Rain gardens (SuDS)</v>
      </c>
      <c r="AI9" s="1" t="str">
        <f>IF(Database!AK12="Yes",Database!$C12,0)</f>
        <v>Rain gardens (SuDS)</v>
      </c>
      <c r="AJ9" s="1">
        <f>IF(Database!AL12="Yes",Database!$C12,0)</f>
        <v>0</v>
      </c>
      <c r="AK9" s="1">
        <f>IF(Database!AM12="Yes",Database!$C12,0)</f>
        <v>0</v>
      </c>
      <c r="AL9" s="1" t="str">
        <f>IF(Database!AN12="Yes",Database!$C12,0)</f>
        <v>Rain gardens (SuDS)</v>
      </c>
      <c r="AM9" s="1">
        <f>IF(Database!AO12="Yes",Database!$C12,0)</f>
        <v>0</v>
      </c>
      <c r="AN9" s="1">
        <f>IF(Database!AP12="Yes",Database!$C12,0)</f>
        <v>0</v>
      </c>
      <c r="AO9" s="1" t="str">
        <f>Database!C12</f>
        <v>Rain gardens (SuDS)</v>
      </c>
    </row>
    <row r="10" spans="1:41">
      <c r="B10" s="1" t="str">
        <f>IF(Database!E13="Yes",Database!$C13,0)</f>
        <v>Geocellular storage systems (SuDS)</v>
      </c>
      <c r="C10" s="1" t="str">
        <f>IF(Database!F13="Yes",Database!$C13,0)</f>
        <v>Geocellular storage systems (SuDS)</v>
      </c>
      <c r="D10" s="1" t="str">
        <f>IF(Database!G13="Yes",Database!$C13,0)</f>
        <v>Geocellular storage systems (SuDS)</v>
      </c>
      <c r="E10" s="1" t="str">
        <f>IF(Database!H13="Yes",Database!$C13,0)</f>
        <v>Geocellular storage systems (SuDS)</v>
      </c>
      <c r="G10" s="1">
        <f>IF(Database!I13="Yes",Database!$C13,0)</f>
        <v>0</v>
      </c>
      <c r="H10" s="1" t="str">
        <f>IF(Database!J13="Yes",Database!$C13,0)</f>
        <v>Geocellular storage systems (SuDS)</v>
      </c>
      <c r="I10" s="1">
        <f>IF(Database!K13="Yes",Database!$C13,0)</f>
        <v>0</v>
      </c>
      <c r="J10" s="1" t="str">
        <f>IF(Database!L13="Yes",Database!$C13,0)</f>
        <v>Geocellular storage systems (SuDS)</v>
      </c>
      <c r="K10" s="1">
        <f>IF(Database!M13="Yes",Database!$C13,0)</f>
        <v>0</v>
      </c>
      <c r="L10" s="1" t="str">
        <f>IF(Database!N13="Yes",Database!$C13,0)</f>
        <v>Geocellular storage systems (SuDS)</v>
      </c>
      <c r="M10" s="1" t="str">
        <f>IF(Database!O13="Yes",Database!$C13,0)</f>
        <v>Geocellular storage systems (SuDS)</v>
      </c>
      <c r="N10" s="1" t="str">
        <f>IF(Database!P13="Yes",Database!$C13,0)</f>
        <v>Geocellular storage systems (SuDS)</v>
      </c>
      <c r="O10" s="1" t="str">
        <f>IF(Database!Q13="Yes",Database!$C13,0)</f>
        <v>Geocellular storage systems (SuDS)</v>
      </c>
      <c r="P10" s="1" t="str">
        <f>IF(Database!R13="Yes",Database!$C13,0)</f>
        <v>Geocellular storage systems (SuDS)</v>
      </c>
      <c r="Q10" s="1" t="str">
        <f>IF(Database!S13="Yes",Database!$C13,0)</f>
        <v>Geocellular storage systems (SuDS)</v>
      </c>
      <c r="S10" s="1">
        <f>IF(Database!T13="Yes",Database!$C13,0)</f>
        <v>0</v>
      </c>
      <c r="T10" s="1">
        <f>IF(Database!U13="Yes",Database!$C13,0)</f>
        <v>0</v>
      </c>
      <c r="U10" s="1">
        <f>IF(Database!V13="Yes",Database!$C13,0)</f>
        <v>0</v>
      </c>
      <c r="V10" s="1">
        <f>IF(Database!W13="Yes",Database!$C13,0)</f>
        <v>0</v>
      </c>
      <c r="W10" s="1">
        <f>IF(Database!X13="Yes",Database!$C13,0)</f>
        <v>0</v>
      </c>
      <c r="X10" s="1">
        <f>IF(Database!Y13="Yes",Database!$C13,0)</f>
        <v>0</v>
      </c>
      <c r="Y10" s="1">
        <f>IF(Database!Z13="Yes",Database!$C13,0)</f>
        <v>0</v>
      </c>
      <c r="Z10" s="1">
        <f>IF(Database!AA13="Yes",Database!$C13,0)</f>
        <v>0</v>
      </c>
      <c r="AA10" s="1">
        <f>IF(Database!AB13="Yes",Database!$C13,0)</f>
        <v>0</v>
      </c>
      <c r="AB10" s="1">
        <f>IF(Database!AC13="Yes",Database!$C13,0)</f>
        <v>0</v>
      </c>
      <c r="AC10" s="1" t="str">
        <f>IF(Database!AD13="Yes",Database!$C13,0)</f>
        <v>Geocellular storage systems (SuDS)</v>
      </c>
      <c r="AD10" s="1">
        <f>IF(Database!AE13="Yes",Database!$C13,0)</f>
        <v>0</v>
      </c>
      <c r="AE10" s="1">
        <f>IF(Database!AF13="Yes",Database!$C13,0)</f>
        <v>0</v>
      </c>
      <c r="AF10" s="1" t="str">
        <f>IF(Database!AG13="Yes",Database!$C13,0)</f>
        <v>Geocellular storage systems (SuDS)</v>
      </c>
      <c r="AG10" s="1" t="str">
        <f>IF(Database!AH13="Yes",Database!$C13,0)</f>
        <v>Geocellular storage systems (SuDS)</v>
      </c>
      <c r="AI10" s="1" t="str">
        <f>IF(Database!AK13="Yes",Database!$C13,0)</f>
        <v>Geocellular storage systems (SuDS)</v>
      </c>
      <c r="AJ10" s="1">
        <f>IF(Database!AL13="Yes",Database!$C13,0)</f>
        <v>0</v>
      </c>
      <c r="AK10" s="1" t="str">
        <f>IF(Database!AM13="Yes",Database!$C13,0)</f>
        <v>Geocellular storage systems (SuDS)</v>
      </c>
      <c r="AL10" s="1">
        <f>IF(Database!AN13="Yes",Database!$C13,0)</f>
        <v>0</v>
      </c>
      <c r="AM10" s="1">
        <f>IF(Database!AO13="Yes",Database!$C13,0)</f>
        <v>0</v>
      </c>
      <c r="AN10" s="1">
        <f>IF(Database!AP13="Yes",Database!$C13,0)</f>
        <v>0</v>
      </c>
      <c r="AO10" s="1" t="str">
        <f>Database!C13</f>
        <v>Geocellular storage systems (SuDS)</v>
      </c>
    </row>
    <row r="11" spans="1:41">
      <c r="B11" s="1">
        <f>IF(Database!E14="Yes",Database!$C14,0)</f>
        <v>0</v>
      </c>
      <c r="C11" s="1" t="str">
        <f>IF(Database!F14="Yes",Database!$C14,0)</f>
        <v>Infiltration trenches (SuDS)</v>
      </c>
      <c r="D11" s="1" t="str">
        <f>IF(Database!G14="Yes",Database!$C14,0)</f>
        <v>Infiltration trenches (SuDS)</v>
      </c>
      <c r="E11" s="1" t="str">
        <f>IF(Database!H14="Yes",Database!$C14,0)</f>
        <v>Infiltration trenches (SuDS)</v>
      </c>
      <c r="G11" s="1">
        <f>IF(Database!I14="Yes",Database!$C14,0)</f>
        <v>0</v>
      </c>
      <c r="H11" s="1">
        <f>IF(Database!J14="Yes",Database!$C14,0)</f>
        <v>0</v>
      </c>
      <c r="I11" s="1">
        <f>IF(Database!K14="Yes",Database!$C14,0)</f>
        <v>0</v>
      </c>
      <c r="J11" s="1" t="str">
        <f>IF(Database!L14="Yes",Database!$C14,0)</f>
        <v>Infiltration trenches (SuDS)</v>
      </c>
      <c r="K11" s="1" t="str">
        <f>IF(Database!M14="Yes",Database!$C14,0)</f>
        <v>Infiltration trenches (SuDS)</v>
      </c>
      <c r="L11" s="1">
        <f>IF(Database!N14="Yes",Database!$C14,0)</f>
        <v>0</v>
      </c>
      <c r="M11" s="1">
        <f>IF(Database!O14="Yes",Database!$C14,0)</f>
        <v>0</v>
      </c>
      <c r="N11" s="1" t="str">
        <f>IF(Database!P14="Yes",Database!$C14,0)</f>
        <v>Infiltration trenches (SuDS)</v>
      </c>
      <c r="O11" s="1" t="str">
        <f>IF(Database!Q14="Yes",Database!$C14,0)</f>
        <v>Infiltration trenches (SuDS)</v>
      </c>
      <c r="P11" s="1" t="str">
        <f>IF(Database!R14="Yes",Database!$C14,0)</f>
        <v>Infiltration trenches (SuDS)</v>
      </c>
      <c r="Q11" s="1" t="str">
        <f>IF(Database!S14="Yes",Database!$C14,0)</f>
        <v>Infiltration trenches (SuDS)</v>
      </c>
      <c r="S11" s="1">
        <f>IF(Database!T14="Yes",Database!$C14,0)</f>
        <v>0</v>
      </c>
      <c r="T11" s="1">
        <f>IF(Database!U14="Yes",Database!$C14,0)</f>
        <v>0</v>
      </c>
      <c r="U11" s="1">
        <f>IF(Database!V14="Yes",Database!$C14,0)</f>
        <v>0</v>
      </c>
      <c r="V11" s="1">
        <f>IF(Database!W14="Yes",Database!$C14,0)</f>
        <v>0</v>
      </c>
      <c r="W11" s="1">
        <f>IF(Database!X14="Yes",Database!$C14,0)</f>
        <v>0</v>
      </c>
      <c r="X11" s="1">
        <f>IF(Database!Y14="Yes",Database!$C14,0)</f>
        <v>0</v>
      </c>
      <c r="Y11" s="1" t="str">
        <f>IF(Database!Z14="Yes",Database!$C14,0)</f>
        <v>Infiltration trenches (SuDS)</v>
      </c>
      <c r="Z11" s="1">
        <f>IF(Database!AA14="Yes",Database!$C14,0)</f>
        <v>0</v>
      </c>
      <c r="AA11" s="1">
        <f>IF(Database!AB14="Yes",Database!$C14,0)</f>
        <v>0</v>
      </c>
      <c r="AB11" s="1">
        <f>IF(Database!AC14="Yes",Database!$C14,0)</f>
        <v>0</v>
      </c>
      <c r="AC11" s="1" t="str">
        <f>IF(Database!AD14="Yes",Database!$C14,0)</f>
        <v>Infiltration trenches (SuDS)</v>
      </c>
      <c r="AD11" s="1">
        <f>IF(Database!AE14="Yes",Database!$C14,0)</f>
        <v>0</v>
      </c>
      <c r="AE11" s="1">
        <f>IF(Database!AF14="Yes",Database!$C14,0)</f>
        <v>0</v>
      </c>
      <c r="AF11" s="1" t="str">
        <f>IF(Database!AG14="Yes",Database!$C14,0)</f>
        <v>Infiltration trenches (SuDS)</v>
      </c>
      <c r="AG11" s="1" t="str">
        <f>IF(Database!AH14="Yes",Database!$C14,0)</f>
        <v>Infiltration trenches (SuDS)</v>
      </c>
      <c r="AI11" s="1" t="str">
        <f>IF(Database!AK14="Yes",Database!$C14,0)</f>
        <v>Infiltration trenches (SuDS)</v>
      </c>
      <c r="AJ11" s="1">
        <f>IF(Database!AL14="Yes",Database!$C14,0)</f>
        <v>0</v>
      </c>
      <c r="AK11" s="1" t="str">
        <f>IF(Database!AM14="Yes",Database!$C14,0)</f>
        <v>Infiltration trenches (SuDS)</v>
      </c>
      <c r="AL11" s="1">
        <f>IF(Database!AN14="Yes",Database!$C14,0)</f>
        <v>0</v>
      </c>
      <c r="AM11" s="1">
        <f>IF(Database!AO14="Yes",Database!$C14,0)</f>
        <v>0</v>
      </c>
      <c r="AN11" s="1">
        <f>IF(Database!AP14="Yes",Database!$C14,0)</f>
        <v>0</v>
      </c>
      <c r="AO11" s="1" t="str">
        <f>Database!C14</f>
        <v>Infiltration trenches (SuDS)</v>
      </c>
    </row>
    <row r="12" spans="1:41">
      <c r="B12" s="1">
        <f>IF(Database!E15="Yes",Database!$C15,0)</f>
        <v>0</v>
      </c>
      <c r="C12" s="1">
        <f>IF(Database!F15="Yes",Database!$C15,0)</f>
        <v>0</v>
      </c>
      <c r="D12" s="1" t="str">
        <f>IF(Database!G15="Yes",Database!$C15,0)</f>
        <v>Detention basin (SuDS)</v>
      </c>
      <c r="E12" s="1" t="str">
        <f>IF(Database!H15="Yes",Database!$C15,0)</f>
        <v>Detention basin (SuDS)</v>
      </c>
      <c r="G12" s="1">
        <f>IF(Database!I15="Yes",Database!$C15,0)</f>
        <v>0</v>
      </c>
      <c r="H12" s="1">
        <f>IF(Database!J15="Yes",Database!$C15,0)</f>
        <v>0</v>
      </c>
      <c r="I12" s="1">
        <f>IF(Database!K15="Yes",Database!$C15,0)</f>
        <v>0</v>
      </c>
      <c r="J12" s="1" t="str">
        <f>IF(Database!L15="Yes",Database!$C15,0)</f>
        <v>Detention basin (SuDS)</v>
      </c>
      <c r="K12" s="1">
        <f>IF(Database!M15="Yes",Database!$C15,0)</f>
        <v>0</v>
      </c>
      <c r="L12" s="1" t="str">
        <f>IF(Database!N15="Yes",Database!$C15,0)</f>
        <v>Detention basin (SuDS)</v>
      </c>
      <c r="M12" s="1">
        <f>IF(Database!O15="Yes",Database!$C15,0)</f>
        <v>0</v>
      </c>
      <c r="N12" s="1" t="str">
        <f>IF(Database!P15="Yes",Database!$C15,0)</f>
        <v>Detention basin (SuDS)</v>
      </c>
      <c r="O12" s="1" t="str">
        <f>IF(Database!Q15="Yes",Database!$C15,0)</f>
        <v>Detention basin (SuDS)</v>
      </c>
      <c r="P12" s="1" t="str">
        <f>IF(Database!R15="Yes",Database!$C15,0)</f>
        <v>Detention basin (SuDS)</v>
      </c>
      <c r="Q12" s="1" t="str">
        <f>IF(Database!S15="Yes",Database!$C15,0)</f>
        <v>Detention basin (SuDS)</v>
      </c>
      <c r="S12" s="1">
        <f>IF(Database!T15="Yes",Database!$C15,0)</f>
        <v>0</v>
      </c>
      <c r="T12" s="1">
        <f>IF(Database!U15="Yes",Database!$C15,0)</f>
        <v>0</v>
      </c>
      <c r="U12" s="1">
        <f>IF(Database!V15="Yes",Database!$C15,0)</f>
        <v>0</v>
      </c>
      <c r="V12" s="1">
        <f>IF(Database!W15="Yes",Database!$C15,0)</f>
        <v>0</v>
      </c>
      <c r="W12" s="1">
        <f>IF(Database!X15="Yes",Database!$C15,0)</f>
        <v>0</v>
      </c>
      <c r="X12" s="1" t="str">
        <f>IF(Database!Y15="Yes",Database!$C15,0)</f>
        <v>Detention basin (SuDS)</v>
      </c>
      <c r="Y12" s="1" t="str">
        <f>IF(Database!Z15="Yes",Database!$C15,0)</f>
        <v>Detention basin (SuDS)</v>
      </c>
      <c r="Z12" s="1">
        <f>IF(Database!AA15="Yes",Database!$C15,0)</f>
        <v>0</v>
      </c>
      <c r="AA12" s="1">
        <f>IF(Database!AB15="Yes",Database!$C15,0)</f>
        <v>0</v>
      </c>
      <c r="AB12" s="1" t="str">
        <f>IF(Database!AC15="Yes",Database!$C15,0)</f>
        <v>Detention basin (SuDS)</v>
      </c>
      <c r="AC12" s="1" t="str">
        <f>IF(Database!AD15="Yes",Database!$C15,0)</f>
        <v>Detention basin (SuDS)</v>
      </c>
      <c r="AD12" s="1">
        <f>IF(Database!AE15="Yes",Database!$C15,0)</f>
        <v>0</v>
      </c>
      <c r="AE12" s="1">
        <f>IF(Database!AF15="Yes",Database!$C15,0)</f>
        <v>0</v>
      </c>
      <c r="AF12" s="1">
        <f>IF(Database!AG15="Yes",Database!$C15,0)</f>
        <v>0</v>
      </c>
      <c r="AG12" s="1" t="str">
        <f>IF(Database!AH15="Yes",Database!$C15,0)</f>
        <v>Detention basin (SuDS)</v>
      </c>
      <c r="AI12" s="1" t="str">
        <f>IF(Database!AK15="Yes",Database!$C15,0)</f>
        <v>Detention basin (SuDS)</v>
      </c>
      <c r="AJ12" s="1">
        <f>IF(Database!AL15="Yes",Database!$C15,0)</f>
        <v>0</v>
      </c>
      <c r="AK12" s="1">
        <f>IF(Database!AM15="Yes",Database!$C15,0)</f>
        <v>0</v>
      </c>
      <c r="AL12" s="1" t="str">
        <f>IF(Database!AN15="Yes",Database!$C15,0)</f>
        <v>Detention basin (SuDS)</v>
      </c>
      <c r="AM12" s="1">
        <f>IF(Database!AO15="Yes",Database!$C15,0)</f>
        <v>0</v>
      </c>
      <c r="AN12" s="1">
        <f>IF(Database!AP15="Yes",Database!$C15,0)</f>
        <v>0</v>
      </c>
      <c r="AO12" s="1" t="str">
        <f>Database!C15</f>
        <v>Detention basin (SuDS)</v>
      </c>
    </row>
    <row r="13" spans="1:41">
      <c r="B13" s="1" t="str">
        <f>IF(Database!E16="Yes",Database!$C16,0)</f>
        <v>Pervious pavements (SuDS)</v>
      </c>
      <c r="C13" s="1" t="str">
        <f>IF(Database!F16="Yes",Database!$C16,0)</f>
        <v>Pervious pavements (SuDS)</v>
      </c>
      <c r="D13" s="1" t="str">
        <f>IF(Database!G16="Yes",Database!$C16,0)</f>
        <v>Pervious pavements (SuDS)</v>
      </c>
      <c r="E13" s="1" t="str">
        <f>IF(Database!H16="Yes",Database!$C16,0)</f>
        <v>Pervious pavements (SuDS)</v>
      </c>
      <c r="G13" s="1" t="str">
        <f>IF(Database!I16="Yes",Database!$C16,0)</f>
        <v>Pervious pavements (SuDS)</v>
      </c>
      <c r="H13" s="1" t="str">
        <f>IF(Database!J16="Yes",Database!$C16,0)</f>
        <v>Pervious pavements (SuDS)</v>
      </c>
      <c r="I13" s="1">
        <f>IF(Database!K16="Yes",Database!$C16,0)</f>
        <v>0</v>
      </c>
      <c r="J13" s="1" t="str">
        <f>IF(Database!L16="Yes",Database!$C16,0)</f>
        <v>Pervious pavements (SuDS)</v>
      </c>
      <c r="K13" s="1" t="str">
        <f>IF(Database!M16="Yes",Database!$C16,0)</f>
        <v>Pervious pavements (SuDS)</v>
      </c>
      <c r="L13" s="1">
        <f>IF(Database!N16="Yes",Database!$C16,0)</f>
        <v>0</v>
      </c>
      <c r="M13" s="1" t="str">
        <f>IF(Database!O16="Yes",Database!$C16,0)</f>
        <v>Pervious pavements (SuDS)</v>
      </c>
      <c r="N13" s="1" t="str">
        <f>IF(Database!P16="Yes",Database!$C16,0)</f>
        <v>Pervious pavements (SuDS)</v>
      </c>
      <c r="O13" s="1" t="str">
        <f>IF(Database!Q16="Yes",Database!$C16,0)</f>
        <v>Pervious pavements (SuDS)</v>
      </c>
      <c r="P13" s="1" t="str">
        <f>IF(Database!R16="Yes",Database!$C16,0)</f>
        <v>Pervious pavements (SuDS)</v>
      </c>
      <c r="Q13" s="1" t="str">
        <f>IF(Database!S16="Yes",Database!$C16,0)</f>
        <v>Pervious pavements (SuDS)</v>
      </c>
      <c r="S13" s="1">
        <f>IF(Database!T16="Yes",Database!$C16,0)</f>
        <v>0</v>
      </c>
      <c r="T13" s="1">
        <f>IF(Database!U16="Yes",Database!$C16,0)</f>
        <v>0</v>
      </c>
      <c r="U13" s="1">
        <f>IF(Database!V16="Yes",Database!$C16,0)</f>
        <v>0</v>
      </c>
      <c r="V13" s="1">
        <f>IF(Database!W16="Yes",Database!$C16,0)</f>
        <v>0</v>
      </c>
      <c r="W13" s="1">
        <f>IF(Database!X16="Yes",Database!$C16,0)</f>
        <v>0</v>
      </c>
      <c r="X13" s="1" t="str">
        <f>IF(Database!Y16="Yes",Database!$C16,0)</f>
        <v>Pervious pavements (SuDS)</v>
      </c>
      <c r="Y13" s="1">
        <f>IF(Database!Z16="Yes",Database!$C16,0)</f>
        <v>0</v>
      </c>
      <c r="Z13" s="1">
        <f>IF(Database!AA16="Yes",Database!$C16,0)</f>
        <v>0</v>
      </c>
      <c r="AA13" s="1">
        <f>IF(Database!AB16="Yes",Database!$C16,0)</f>
        <v>0</v>
      </c>
      <c r="AB13" s="1">
        <f>IF(Database!AC16="Yes",Database!$C16,0)</f>
        <v>0</v>
      </c>
      <c r="AC13" s="1" t="str">
        <f>IF(Database!AD16="Yes",Database!$C16,0)</f>
        <v>Pervious pavements (SuDS)</v>
      </c>
      <c r="AD13" s="1">
        <f>IF(Database!AE16="Yes",Database!$C16,0)</f>
        <v>0</v>
      </c>
      <c r="AE13" s="1">
        <f>IF(Database!AF16="Yes",Database!$C16,0)</f>
        <v>0</v>
      </c>
      <c r="AF13" s="1">
        <f>IF(Database!AG16="Yes",Database!$C16,0)</f>
        <v>0</v>
      </c>
      <c r="AG13" s="1" t="str">
        <f>IF(Database!AH16="Yes",Database!$C16,0)</f>
        <v>Pervious pavements (SuDS)</v>
      </c>
      <c r="AI13" s="1" t="str">
        <f>IF(Database!AK16="Yes",Database!$C16,0)</f>
        <v>Pervious pavements (SuDS)</v>
      </c>
      <c r="AJ13" s="1">
        <f>IF(Database!AL16="Yes",Database!$C16,0)</f>
        <v>0</v>
      </c>
      <c r="AK13" s="1">
        <f>IF(Database!AM16="Yes",Database!$C16,0)</f>
        <v>0</v>
      </c>
      <c r="AL13" s="1">
        <f>IF(Database!AN16="Yes",Database!$C16,0)</f>
        <v>0</v>
      </c>
      <c r="AM13" s="1">
        <f>IF(Database!AO16="Yes",Database!$C16,0)</f>
        <v>0</v>
      </c>
      <c r="AN13" s="1">
        <f>IF(Database!AP16="Yes",Database!$C16,0)</f>
        <v>0</v>
      </c>
      <c r="AO13" s="1" t="str">
        <f>Database!C16</f>
        <v>Pervious pavements (SuDS)</v>
      </c>
    </row>
    <row r="14" spans="1:41">
      <c r="B14" s="1">
        <f>IF(Database!E17="Yes",Database!$C17,0)</f>
        <v>0</v>
      </c>
      <c r="C14" s="1" t="str">
        <f>IF(Database!F17="Yes",Database!$C17,0)</f>
        <v>Soakaways (SuDS)</v>
      </c>
      <c r="D14" s="1" t="str">
        <f>IF(Database!G17="Yes",Database!$C17,0)</f>
        <v>Soakaways (SuDS)</v>
      </c>
      <c r="E14" s="1" t="str">
        <f>IF(Database!H17="Yes",Database!$C17,0)</f>
        <v>Soakaways (SuDS)</v>
      </c>
      <c r="G14" s="1">
        <f>IF(Database!I17="Yes",Database!$C17,0)</f>
        <v>0</v>
      </c>
      <c r="H14" s="1">
        <f>IF(Database!J17="Yes",Database!$C17,0)</f>
        <v>0</v>
      </c>
      <c r="I14" s="1">
        <f>IF(Database!K17="Yes",Database!$C17,0)</f>
        <v>0</v>
      </c>
      <c r="J14" s="1" t="str">
        <f>IF(Database!L17="Yes",Database!$C17,0)</f>
        <v>Soakaways (SuDS)</v>
      </c>
      <c r="K14" s="1">
        <f>IF(Database!M17="Yes",Database!$C17,0)</f>
        <v>0</v>
      </c>
      <c r="L14" s="1" t="str">
        <f>IF(Database!N17="Yes",Database!$C17,0)</f>
        <v>Soakaways (SuDS)</v>
      </c>
      <c r="M14" s="1" t="str">
        <f>IF(Database!O17="Yes",Database!$C17,0)</f>
        <v>Soakaways (SuDS)</v>
      </c>
      <c r="N14" s="1" t="str">
        <f>IF(Database!P17="Yes",Database!$C17,0)</f>
        <v>Soakaways (SuDS)</v>
      </c>
      <c r="O14" s="1" t="str">
        <f>IF(Database!Q17="Yes",Database!$C17,0)</f>
        <v>Soakaways (SuDS)</v>
      </c>
      <c r="P14" s="1" t="str">
        <f>IF(Database!R17="Yes",Database!$C17,0)</f>
        <v>Soakaways (SuDS)</v>
      </c>
      <c r="Q14" s="1" t="str">
        <f>IF(Database!S17="Yes",Database!$C17,0)</f>
        <v>Soakaways (SuDS)</v>
      </c>
      <c r="S14" s="1">
        <f>IF(Database!T17="Yes",Database!$C17,0)</f>
        <v>0</v>
      </c>
      <c r="T14" s="1">
        <f>IF(Database!U17="Yes",Database!$C17,0)</f>
        <v>0</v>
      </c>
      <c r="U14" s="1">
        <f>IF(Database!V17="Yes",Database!$C17,0)</f>
        <v>0</v>
      </c>
      <c r="V14" s="1">
        <f>IF(Database!W17="Yes",Database!$C17,0)</f>
        <v>0</v>
      </c>
      <c r="W14" s="1">
        <f>IF(Database!X17="Yes",Database!$C17,0)</f>
        <v>0</v>
      </c>
      <c r="X14" s="1">
        <f>IF(Database!Y17="Yes",Database!$C17,0)</f>
        <v>0</v>
      </c>
      <c r="Y14" s="1" t="str">
        <f>IF(Database!Z17="Yes",Database!$C17,0)</f>
        <v>Soakaways (SuDS)</v>
      </c>
      <c r="Z14" s="1">
        <f>IF(Database!AA17="Yes",Database!$C17,0)</f>
        <v>0</v>
      </c>
      <c r="AA14" s="1">
        <f>IF(Database!AB17="Yes",Database!$C17,0)</f>
        <v>0</v>
      </c>
      <c r="AB14" s="1">
        <f>IF(Database!AC17="Yes",Database!$C17,0)</f>
        <v>0</v>
      </c>
      <c r="AC14" s="1" t="str">
        <f>IF(Database!AD17="Yes",Database!$C17,0)</f>
        <v>Soakaways (SuDS)</v>
      </c>
      <c r="AD14" s="1">
        <f>IF(Database!AE17="Yes",Database!$C17,0)</f>
        <v>0</v>
      </c>
      <c r="AE14" s="1">
        <f>IF(Database!AF17="Yes",Database!$C17,0)</f>
        <v>0</v>
      </c>
      <c r="AF14" s="1">
        <f>IF(Database!AG17="Yes",Database!$C17,0)</f>
        <v>0</v>
      </c>
      <c r="AG14" s="1" t="str">
        <f>IF(Database!AH17="Yes",Database!$C17,0)</f>
        <v>Soakaways (SuDS)</v>
      </c>
      <c r="AI14" s="1" t="str">
        <f>IF(Database!AK17="Yes",Database!$C17,0)</f>
        <v>Soakaways (SuDS)</v>
      </c>
      <c r="AJ14" s="1">
        <f>IF(Database!AL17="Yes",Database!$C17,0)</f>
        <v>0</v>
      </c>
      <c r="AK14" s="1" t="str">
        <f>IF(Database!AM17="Yes",Database!$C17,0)</f>
        <v>Soakaways (SuDS)</v>
      </c>
      <c r="AL14" s="1">
        <f>IF(Database!AN17="Yes",Database!$C17,0)</f>
        <v>0</v>
      </c>
      <c r="AM14" s="1">
        <f>IF(Database!AO17="Yes",Database!$C17,0)</f>
        <v>0</v>
      </c>
      <c r="AN14" s="1">
        <f>IF(Database!AP17="Yes",Database!$C17,0)</f>
        <v>0</v>
      </c>
      <c r="AO14" s="1" t="str">
        <f>Database!C17</f>
        <v>Soakaways (SuDS)</v>
      </c>
    </row>
    <row r="15" spans="1:41">
      <c r="B15" s="1">
        <f>IF(Database!E18="Yes",Database!$C18,0)</f>
        <v>0</v>
      </c>
      <c r="C15" s="1" t="str">
        <f>IF(Database!F18="Yes",Database!$C18,0)</f>
        <v>Swales (SuDS)</v>
      </c>
      <c r="D15" s="1" t="str">
        <f>IF(Database!G18="Yes",Database!$C18,0)</f>
        <v>Swales (SuDS)</v>
      </c>
      <c r="E15" s="1" t="str">
        <f>IF(Database!H18="Yes",Database!$C18,0)</f>
        <v>Swales (SuDS)</v>
      </c>
      <c r="G15" s="1">
        <f>IF(Database!I18="Yes",Database!$C18,0)</f>
        <v>0</v>
      </c>
      <c r="H15" s="1">
        <f>IF(Database!J18="Yes",Database!$C18,0)</f>
        <v>0</v>
      </c>
      <c r="I15" s="1">
        <f>IF(Database!K18="Yes",Database!$C18,0)</f>
        <v>0</v>
      </c>
      <c r="J15" s="1" t="str">
        <f>IF(Database!L18="Yes",Database!$C18,0)</f>
        <v>Swales (SuDS)</v>
      </c>
      <c r="K15" s="1" t="str">
        <f>IF(Database!M18="Yes",Database!$C18,0)</f>
        <v>Swales (SuDS)</v>
      </c>
      <c r="L15" s="1">
        <f>IF(Database!N18="Yes",Database!$C18,0)</f>
        <v>0</v>
      </c>
      <c r="M15" s="1">
        <f>IF(Database!O18="Yes",Database!$C18,0)</f>
        <v>0</v>
      </c>
      <c r="N15" s="1" t="str">
        <f>IF(Database!P18="Yes",Database!$C18,0)</f>
        <v>Swales (SuDS)</v>
      </c>
      <c r="O15" s="1">
        <f>IF(Database!Q18="Yes",Database!$C18,0)</f>
        <v>0</v>
      </c>
      <c r="P15" s="1" t="str">
        <f>IF(Database!R18="Yes",Database!$C18,0)</f>
        <v>Swales (SuDS)</v>
      </c>
      <c r="Q15" s="1" t="str">
        <f>IF(Database!S18="Yes",Database!$C18,0)</f>
        <v>Swales (SuDS)</v>
      </c>
      <c r="S15" s="1">
        <f>IF(Database!T18="Yes",Database!$C18,0)</f>
        <v>0</v>
      </c>
      <c r="T15" s="1">
        <f>IF(Database!U18="Yes",Database!$C18,0)</f>
        <v>0</v>
      </c>
      <c r="U15" s="1">
        <f>IF(Database!V18="Yes",Database!$C18,0)</f>
        <v>0</v>
      </c>
      <c r="V15" s="1">
        <f>IF(Database!W18="Yes",Database!$C18,0)</f>
        <v>0</v>
      </c>
      <c r="W15" s="1">
        <f>IF(Database!X18="Yes",Database!$C18,0)</f>
        <v>0</v>
      </c>
      <c r="X15" s="1">
        <f>IF(Database!Y18="Yes",Database!$C18,0)</f>
        <v>0</v>
      </c>
      <c r="Y15" s="1" t="str">
        <f>IF(Database!Z18="Yes",Database!$C18,0)</f>
        <v>Swales (SuDS)</v>
      </c>
      <c r="Z15" s="1" t="str">
        <f>IF(Database!AA18="Yes",Database!$C18,0)</f>
        <v>Swales (SuDS)</v>
      </c>
      <c r="AA15" s="1">
        <f>IF(Database!AB18="Yes",Database!$C18,0)</f>
        <v>0</v>
      </c>
      <c r="AB15" s="1">
        <f>IF(Database!AC18="Yes",Database!$C18,0)</f>
        <v>0</v>
      </c>
      <c r="AC15" s="1" t="str">
        <f>IF(Database!AD18="Yes",Database!$C18,0)</f>
        <v>Swales (SuDS)</v>
      </c>
      <c r="AD15" s="1" t="str">
        <f>IF(Database!AE18="Yes",Database!$C18,0)</f>
        <v>Swales (SuDS)</v>
      </c>
      <c r="AE15" s="1">
        <f>IF(Database!AF18="Yes",Database!$C18,0)</f>
        <v>0</v>
      </c>
      <c r="AF15" s="1">
        <f>IF(Database!AG18="Yes",Database!$C18,0)</f>
        <v>0</v>
      </c>
      <c r="AG15" s="1" t="str">
        <f>IF(Database!AH18="Yes",Database!$C18,0)</f>
        <v>Swales (SuDS)</v>
      </c>
      <c r="AI15" s="1" t="str">
        <f>IF(Database!AK18="Yes",Database!$C18,0)</f>
        <v>Swales (SuDS)</v>
      </c>
      <c r="AJ15" s="1">
        <f>IF(Database!AL18="Yes",Database!$C18,0)</f>
        <v>0</v>
      </c>
      <c r="AK15" s="1">
        <f>IF(Database!AM18="Yes",Database!$C18,0)</f>
        <v>0</v>
      </c>
      <c r="AL15" s="1" t="str">
        <f>IF(Database!AN18="Yes",Database!$C18,0)</f>
        <v>Swales (SuDS)</v>
      </c>
      <c r="AM15" s="1">
        <f>IF(Database!AO18="Yes",Database!$C18,0)</f>
        <v>0</v>
      </c>
      <c r="AN15" s="1">
        <f>IF(Database!AP18="Yes",Database!$C18,0)</f>
        <v>0</v>
      </c>
      <c r="AO15" s="1" t="str">
        <f>Database!C18</f>
        <v>Swales (SuDS)</v>
      </c>
    </row>
    <row r="16" spans="1:41">
      <c r="B16" s="1" t="str">
        <f>IF(Database!E19="Yes",Database!$C19,0)</f>
        <v>Discharge rainwater to watercourse (SuDS)</v>
      </c>
      <c r="C16" s="1" t="str">
        <f>IF(Database!F19="Yes",Database!$C19,0)</f>
        <v>Discharge rainwater to watercourse (SuDS)</v>
      </c>
      <c r="D16" s="1" t="str">
        <f>IF(Database!G19="Yes",Database!$C19,0)</f>
        <v>Discharge rainwater to watercourse (SuDS)</v>
      </c>
      <c r="E16" s="1" t="str">
        <f>IF(Database!H19="Yes",Database!$C19,0)</f>
        <v>Discharge rainwater to watercourse (SuDS)</v>
      </c>
      <c r="G16" s="1" t="str">
        <f>IF(Database!I19="Yes",Database!$C19,0)</f>
        <v>Discharge rainwater to watercourse (SuDS)</v>
      </c>
      <c r="H16" s="1" t="str">
        <f>IF(Database!J19="Yes",Database!$C19,0)</f>
        <v>Discharge rainwater to watercourse (SuDS)</v>
      </c>
      <c r="I16" s="1" t="str">
        <f>IF(Database!K19="Yes",Database!$C19,0)</f>
        <v>Discharge rainwater to watercourse (SuDS)</v>
      </c>
      <c r="J16" s="1" t="str">
        <f>IF(Database!L19="Yes",Database!$C19,0)</f>
        <v>Discharge rainwater to watercourse (SuDS)</v>
      </c>
      <c r="K16" s="1" t="str">
        <f>IF(Database!M19="Yes",Database!$C19,0)</f>
        <v>Discharge rainwater to watercourse (SuDS)</v>
      </c>
      <c r="L16" s="1">
        <f>IF(Database!N19="Yes",Database!$C19,0)</f>
        <v>0</v>
      </c>
      <c r="M16" s="1" t="str">
        <f>IF(Database!O19="Yes",Database!$C19,0)</f>
        <v>Discharge rainwater to watercourse (SuDS)</v>
      </c>
      <c r="N16" s="1" t="str">
        <f>IF(Database!P19="Yes",Database!$C19,0)</f>
        <v>Discharge rainwater to watercourse (SuDS)</v>
      </c>
      <c r="O16" s="1" t="str">
        <f>IF(Database!Q19="Yes",Database!$C19,0)</f>
        <v>Discharge rainwater to watercourse (SuDS)</v>
      </c>
      <c r="P16" s="1" t="str">
        <f>IF(Database!R19="Yes",Database!$C19,0)</f>
        <v>Discharge rainwater to watercourse (SuDS)</v>
      </c>
      <c r="Q16" s="1" t="str">
        <f>IF(Database!S19="Yes",Database!$C19,0)</f>
        <v>Discharge rainwater to watercourse (SuDS)</v>
      </c>
      <c r="S16" s="1">
        <f>IF(Database!T19="Yes",Database!$C19,0)</f>
        <v>0</v>
      </c>
      <c r="T16" s="1">
        <f>IF(Database!U19="Yes",Database!$C19,0)</f>
        <v>0</v>
      </c>
      <c r="U16" s="1">
        <f>IF(Database!V19="Yes",Database!$C19,0)</f>
        <v>0</v>
      </c>
      <c r="V16" s="1">
        <f>IF(Database!W19="Yes",Database!$C19,0)</f>
        <v>0</v>
      </c>
      <c r="W16" s="1">
        <f>IF(Database!X19="Yes",Database!$C19,0)</f>
        <v>0</v>
      </c>
      <c r="X16" s="1">
        <f>IF(Database!Y19="Yes",Database!$C19,0)</f>
        <v>0</v>
      </c>
      <c r="Y16" s="1">
        <f>IF(Database!Z19="Yes",Database!$C19,0)</f>
        <v>0</v>
      </c>
      <c r="Z16" s="1">
        <f>IF(Database!AA19="Yes",Database!$C19,0)</f>
        <v>0</v>
      </c>
      <c r="AA16" s="1">
        <f>IF(Database!AB19="Yes",Database!$C19,0)</f>
        <v>0</v>
      </c>
      <c r="AB16" s="1">
        <f>IF(Database!AC19="Yes",Database!$C19,0)</f>
        <v>0</v>
      </c>
      <c r="AC16" s="1" t="str">
        <f>IF(Database!AD19="Yes",Database!$C19,0)</f>
        <v>Discharge rainwater to watercourse (SuDS)</v>
      </c>
      <c r="AD16" s="1">
        <f>IF(Database!AE19="Yes",Database!$C19,0)</f>
        <v>0</v>
      </c>
      <c r="AE16" s="1">
        <f>IF(Database!AF19="Yes",Database!$C19,0)</f>
        <v>0</v>
      </c>
      <c r="AF16" s="1">
        <f>IF(Database!AG19="Yes",Database!$C19,0)</f>
        <v>0</v>
      </c>
      <c r="AG16" s="1" t="str">
        <f>IF(Database!AH19="Yes",Database!$C19,0)</f>
        <v>Discharge rainwater to watercourse (SuDS)</v>
      </c>
      <c r="AI16" s="1" t="str">
        <f>IF(Database!AK19="Yes",Database!$C19,0)</f>
        <v>Discharge rainwater to watercourse (SuDS)</v>
      </c>
      <c r="AJ16" s="1">
        <f>IF(Database!AL19="Yes",Database!$C19,0)</f>
        <v>0</v>
      </c>
      <c r="AK16" s="1">
        <f>IF(Database!AM19="Yes",Database!$C19,0)</f>
        <v>0</v>
      </c>
      <c r="AL16" s="1">
        <f>IF(Database!AN19="Yes",Database!$C19,0)</f>
        <v>0</v>
      </c>
      <c r="AM16" s="1">
        <f>IF(Database!AO19="Yes",Database!$C19,0)</f>
        <v>0</v>
      </c>
      <c r="AN16" s="1">
        <f>IF(Database!AP19="Yes",Database!$C19,0)</f>
        <v>0</v>
      </c>
      <c r="AO16" s="1" t="str">
        <f>Database!C19</f>
        <v>Discharge rainwater to watercourse (SuDS)</v>
      </c>
    </row>
    <row r="17" spans="2:41">
      <c r="B17" s="1" t="str">
        <f>IF(Database!E20="Yes",Database!$C20,0)</f>
        <v xml:space="preserve">Smart Irrigation </v>
      </c>
      <c r="C17" s="1" t="str">
        <f>IF(Database!F20="Yes",Database!$C20,0)</f>
        <v xml:space="preserve">Smart Irrigation </v>
      </c>
      <c r="D17" s="1" t="str">
        <f>IF(Database!G20="Yes",Database!$C20,0)</f>
        <v xml:space="preserve">Smart Irrigation </v>
      </c>
      <c r="E17" s="1" t="str">
        <f>IF(Database!H20="Yes",Database!$C20,0)</f>
        <v xml:space="preserve">Smart Irrigation </v>
      </c>
      <c r="G17" s="1" t="str">
        <f>IF(Database!I20="Yes",Database!$C20,0)</f>
        <v xml:space="preserve">Smart Irrigation </v>
      </c>
      <c r="H17" s="1" t="str">
        <f>IF(Database!J20="Yes",Database!$C20,0)</f>
        <v xml:space="preserve">Smart Irrigation </v>
      </c>
      <c r="I17" s="1" t="str">
        <f>IF(Database!K20="Yes",Database!$C20,0)</f>
        <v xml:space="preserve">Smart Irrigation </v>
      </c>
      <c r="J17" s="1" t="str">
        <f>IF(Database!L20="Yes",Database!$C20,0)</f>
        <v xml:space="preserve">Smart Irrigation </v>
      </c>
      <c r="K17" s="1" t="str">
        <f>IF(Database!M20="Yes",Database!$C20,0)</f>
        <v xml:space="preserve">Smart Irrigation </v>
      </c>
      <c r="L17" s="1" t="str">
        <f>IF(Database!N20="Yes",Database!$C20,0)</f>
        <v xml:space="preserve">Smart Irrigation </v>
      </c>
      <c r="M17" s="1" t="str">
        <f>IF(Database!O20="Yes",Database!$C20,0)</f>
        <v xml:space="preserve">Smart Irrigation </v>
      </c>
      <c r="N17" s="1" t="str">
        <f>IF(Database!P20="Yes",Database!$C20,0)</f>
        <v xml:space="preserve">Smart Irrigation </v>
      </c>
      <c r="O17" s="1" t="str">
        <f>IF(Database!Q20="Yes",Database!$C20,0)</f>
        <v xml:space="preserve">Smart Irrigation </v>
      </c>
      <c r="P17" s="1" t="str">
        <f>IF(Database!R20="Yes",Database!$C20,0)</f>
        <v xml:space="preserve">Smart Irrigation </v>
      </c>
      <c r="Q17" s="1" t="str">
        <f>IF(Database!S20="Yes",Database!$C20,0)</f>
        <v xml:space="preserve">Smart Irrigation </v>
      </c>
      <c r="S17" s="1" t="str">
        <f>IF(Database!T20="Yes",Database!$C20,0)</f>
        <v xml:space="preserve">Smart Irrigation </v>
      </c>
      <c r="T17" s="1">
        <f>IF(Database!U20="Yes",Database!$C20,0)</f>
        <v>0</v>
      </c>
      <c r="U17" s="1">
        <f>IF(Database!V20="Yes",Database!$C20,0)</f>
        <v>0</v>
      </c>
      <c r="V17" s="1">
        <f>IF(Database!W20="Yes",Database!$C20,0)</f>
        <v>0</v>
      </c>
      <c r="W17" s="1">
        <f>IF(Database!X20="Yes",Database!$C20,0)</f>
        <v>0</v>
      </c>
      <c r="X17" s="1">
        <f>IF(Database!Y20="Yes",Database!$C20,0)</f>
        <v>0</v>
      </c>
      <c r="Y17" s="1" t="str">
        <f>IF(Database!Z20="Yes",Database!$C20,0)</f>
        <v xml:space="preserve">Smart Irrigation </v>
      </c>
      <c r="Z17" s="1">
        <f>IF(Database!AA20="Yes",Database!$C20,0)</f>
        <v>0</v>
      </c>
      <c r="AA17" s="1">
        <f>IF(Database!AB20="Yes",Database!$C20,0)</f>
        <v>0</v>
      </c>
      <c r="AB17" s="1">
        <f>IF(Database!AC20="Yes",Database!$C20,0)</f>
        <v>0</v>
      </c>
      <c r="AC17" s="1">
        <f>IF(Database!AD20="Yes",Database!$C20,0)</f>
        <v>0</v>
      </c>
      <c r="AD17" s="1" t="str">
        <f>IF(Database!AE20="Yes",Database!$C20,0)</f>
        <v xml:space="preserve">Smart Irrigation </v>
      </c>
      <c r="AE17" s="1" t="str">
        <f>IF(Database!AF20="Yes",Database!$C20,0)</f>
        <v xml:space="preserve">Smart Irrigation </v>
      </c>
      <c r="AF17" s="1" t="str">
        <f>IF(Database!AG20="Yes",Database!$C20,0)</f>
        <v xml:space="preserve">Smart Irrigation </v>
      </c>
      <c r="AG17" s="1" t="str">
        <f>IF(Database!AH20="Yes",Database!$C20,0)</f>
        <v xml:space="preserve">Smart Irrigation </v>
      </c>
      <c r="AI17" s="1">
        <f>IF(Database!AK20="Yes",Database!$C20,0)</f>
        <v>0</v>
      </c>
      <c r="AJ17" s="1">
        <f>IF(Database!AL20="Yes",Database!$C20,0)</f>
        <v>0</v>
      </c>
      <c r="AK17" s="1" t="str">
        <f>IF(Database!AM20="Yes",Database!$C20,0)</f>
        <v xml:space="preserve">Smart Irrigation </v>
      </c>
      <c r="AL17" s="1" t="str">
        <f>IF(Database!AN20="Yes",Database!$C20,0)</f>
        <v xml:space="preserve">Smart Irrigation </v>
      </c>
      <c r="AM17" s="1">
        <f>IF(Database!AO20="Yes",Database!$C20,0)</f>
        <v>0</v>
      </c>
      <c r="AN17" s="1">
        <f>IF(Database!AP20="Yes",Database!$C20,0)</f>
        <v>0</v>
      </c>
      <c r="AO17" s="1" t="str">
        <f>Database!C20</f>
        <v xml:space="preserve">Smart Irrigation </v>
      </c>
    </row>
    <row r="18" spans="2:41">
      <c r="B18" s="1" t="str">
        <f>IF(Database!E21="Yes",Database!$C21,0)</f>
        <v>Green roof (SuDS)</v>
      </c>
      <c r="C18" s="1">
        <f>IF(Database!F21="Yes",Database!$C21,0)</f>
        <v>0</v>
      </c>
      <c r="D18" s="1">
        <f>IF(Database!G21="Yes",Database!$C21,0)</f>
        <v>0</v>
      </c>
      <c r="E18" s="1" t="str">
        <f>IF(Database!H21="Yes",Database!$C21,0)</f>
        <v>Green roof (SuDS)</v>
      </c>
      <c r="G18" s="1" t="str">
        <f>IF(Database!I21="Yes",Database!$C21,0)</f>
        <v>Green roof (SuDS)</v>
      </c>
      <c r="H18" s="1" t="str">
        <f>IF(Database!J21="Yes",Database!$C21,0)</f>
        <v>Green roof (SuDS)</v>
      </c>
      <c r="I18" s="1">
        <f>IF(Database!K21="Yes",Database!$C21,0)</f>
        <v>0</v>
      </c>
      <c r="J18" s="1">
        <f>IF(Database!L21="Yes",Database!$C21,0)</f>
        <v>0</v>
      </c>
      <c r="K18" s="1">
        <f>IF(Database!M21="Yes",Database!$C21,0)</f>
        <v>0</v>
      </c>
      <c r="L18" s="1">
        <f>IF(Database!N21="Yes",Database!$C21,0)</f>
        <v>0</v>
      </c>
      <c r="M18" s="1">
        <f>IF(Database!O21="Yes",Database!$C21,0)</f>
        <v>0</v>
      </c>
      <c r="N18" s="1">
        <f>IF(Database!P21="Yes",Database!$C21,0)</f>
        <v>0</v>
      </c>
      <c r="O18" s="1">
        <f>IF(Database!Q21="Yes",Database!$C21,0)</f>
        <v>0</v>
      </c>
      <c r="P18" s="1">
        <f>IF(Database!R21="Yes",Database!$C21,0)</f>
        <v>0</v>
      </c>
      <c r="Q18" s="1" t="str">
        <f>IF(Database!S21="Yes",Database!$C21,0)</f>
        <v>Green roof (SuDS)</v>
      </c>
      <c r="S18" s="1" t="str">
        <f>IF(Database!T21="Yes",Database!$C21,0)</f>
        <v>Green roof (SuDS)</v>
      </c>
      <c r="T18" s="1">
        <f>IF(Database!U21="Yes",Database!$C21,0)</f>
        <v>0</v>
      </c>
      <c r="U18" s="1" t="str">
        <f>IF(Database!V21="Yes",Database!$C21,0)</f>
        <v>Green roof (SuDS)</v>
      </c>
      <c r="V18" s="1">
        <f>IF(Database!W21="Yes",Database!$C21,0)</f>
        <v>0</v>
      </c>
      <c r="W18" s="1">
        <f>IF(Database!X21="Yes",Database!$C21,0)</f>
        <v>0</v>
      </c>
      <c r="X18" s="1">
        <f>IF(Database!Y21="Yes",Database!$C21,0)</f>
        <v>0</v>
      </c>
      <c r="Y18" s="1" t="str">
        <f>IF(Database!Z21="Yes",Database!$C21,0)</f>
        <v>Green roof (SuDS)</v>
      </c>
      <c r="Z18" s="1">
        <f>IF(Database!AA21="Yes",Database!$C21,0)</f>
        <v>0</v>
      </c>
      <c r="AA18" s="1">
        <f>IF(Database!AB21="Yes",Database!$C21,0)</f>
        <v>0</v>
      </c>
      <c r="AB18" s="1">
        <f>IF(Database!AC21="Yes",Database!$C21,0)</f>
        <v>0</v>
      </c>
      <c r="AC18" s="1" t="str">
        <f>IF(Database!AD21="Yes",Database!$C21,0)</f>
        <v>Green roof (SuDS)</v>
      </c>
      <c r="AD18" s="1" t="str">
        <f>IF(Database!AE21="Yes",Database!$C21,0)</f>
        <v>Green roof (SuDS)</v>
      </c>
      <c r="AE18" s="1" t="str">
        <f>IF(Database!AF21="Yes",Database!$C21,0)</f>
        <v>Green roof (SuDS)</v>
      </c>
      <c r="AF18" s="1">
        <f>IF(Database!AG21="Yes",Database!$C21,0)</f>
        <v>0</v>
      </c>
      <c r="AG18" s="1" t="str">
        <f>IF(Database!AH21="Yes",Database!$C21,0)</f>
        <v>Green roof (SuDS)</v>
      </c>
      <c r="AI18" s="1" t="str">
        <f>IF(Database!AK21="Yes",Database!$C21,0)</f>
        <v>Green roof (SuDS)</v>
      </c>
      <c r="AJ18" s="1" t="str">
        <f>IF(Database!AL21="Yes",Database!$C21,0)</f>
        <v>Green roof (SuDS)</v>
      </c>
      <c r="AK18" s="1">
        <f>IF(Database!AM21="Yes",Database!$C21,0)</f>
        <v>0</v>
      </c>
      <c r="AL18" s="1" t="str">
        <f>IF(Database!AN21="Yes",Database!$C21,0)</f>
        <v>Green roof (SuDS)</v>
      </c>
      <c r="AM18" s="1">
        <f>IF(Database!AO21="Yes",Database!$C21,0)</f>
        <v>0</v>
      </c>
      <c r="AN18" s="1">
        <f>IF(Database!AP21="Yes",Database!$C21,0)</f>
        <v>0</v>
      </c>
      <c r="AO18" s="1" t="str">
        <f>Database!C21</f>
        <v>Green roof (SuDS)</v>
      </c>
    </row>
    <row r="19" spans="2:41">
      <c r="B19" s="1" t="str">
        <f>IF(Database!E22="Yes",Database!$C22,0)</f>
        <v>Blue green roof (SuDS)</v>
      </c>
      <c r="C19" s="1">
        <f>IF(Database!F22="Yes",Database!$C22,0)</f>
        <v>0</v>
      </c>
      <c r="D19" s="1">
        <f>IF(Database!G22="Yes",Database!$C22,0)</f>
        <v>0</v>
      </c>
      <c r="E19" s="1" t="str">
        <f>IF(Database!H22="Yes",Database!$C22,0)</f>
        <v>Blue green roof (SuDS)</v>
      </c>
      <c r="G19" s="1" t="str">
        <f>IF(Database!I22="Yes",Database!$C22,0)</f>
        <v>Blue green roof (SuDS)</v>
      </c>
      <c r="H19" s="1" t="str">
        <f>IF(Database!J22="Yes",Database!$C22,0)</f>
        <v>Blue green roof (SuDS)</v>
      </c>
      <c r="I19" s="1">
        <f>IF(Database!K22="Yes",Database!$C22,0)</f>
        <v>0</v>
      </c>
      <c r="J19" s="1">
        <f>IF(Database!L22="Yes",Database!$C22,0)</f>
        <v>0</v>
      </c>
      <c r="K19" s="1">
        <f>IF(Database!M22="Yes",Database!$C22,0)</f>
        <v>0</v>
      </c>
      <c r="L19" s="1">
        <f>IF(Database!N22="Yes",Database!$C22,0)</f>
        <v>0</v>
      </c>
      <c r="M19" s="1">
        <f>IF(Database!O22="Yes",Database!$C22,0)</f>
        <v>0</v>
      </c>
      <c r="N19" s="1">
        <f>IF(Database!P22="Yes",Database!$C22,0)</f>
        <v>0</v>
      </c>
      <c r="O19" s="1">
        <f>IF(Database!Q22="Yes",Database!$C22,0)</f>
        <v>0</v>
      </c>
      <c r="P19" s="1">
        <f>IF(Database!R22="Yes",Database!$C22,0)</f>
        <v>0</v>
      </c>
      <c r="Q19" s="1" t="str">
        <f>IF(Database!S22="Yes",Database!$C22,0)</f>
        <v>Blue green roof (SuDS)</v>
      </c>
      <c r="S19" s="1" t="str">
        <f>IF(Database!T22="Yes",Database!$C22,0)</f>
        <v>Blue green roof (SuDS)</v>
      </c>
      <c r="T19" s="1">
        <f>IF(Database!U22="Yes",Database!$C22,0)</f>
        <v>0</v>
      </c>
      <c r="U19" s="1" t="str">
        <f>IF(Database!V22="Yes",Database!$C22,0)</f>
        <v>Blue green roof (SuDS)</v>
      </c>
      <c r="V19" s="1">
        <f>IF(Database!W22="Yes",Database!$C22,0)</f>
        <v>0</v>
      </c>
      <c r="W19" s="1">
        <f>IF(Database!X22="Yes",Database!$C22,0)</f>
        <v>0</v>
      </c>
      <c r="X19" s="1">
        <f>IF(Database!Y22="Yes",Database!$C22,0)</f>
        <v>0</v>
      </c>
      <c r="Y19" s="1" t="str">
        <f>IF(Database!Z22="Yes",Database!$C22,0)</f>
        <v>Blue green roof (SuDS)</v>
      </c>
      <c r="Z19" s="1">
        <f>IF(Database!AA22="Yes",Database!$C22,0)</f>
        <v>0</v>
      </c>
      <c r="AA19" s="1">
        <f>IF(Database!AB22="Yes",Database!$C22,0)</f>
        <v>0</v>
      </c>
      <c r="AB19" s="1">
        <f>IF(Database!AC22="Yes",Database!$C22,0)</f>
        <v>0</v>
      </c>
      <c r="AC19" s="1" t="str">
        <f>IF(Database!AD22="Yes",Database!$C22,0)</f>
        <v>Blue green roof (SuDS)</v>
      </c>
      <c r="AD19" s="1" t="str">
        <f>IF(Database!AE22="Yes",Database!$C22,0)</f>
        <v>Blue green roof (SuDS)</v>
      </c>
      <c r="AE19" s="1" t="str">
        <f>IF(Database!AF22="Yes",Database!$C22,0)</f>
        <v>Blue green roof (SuDS)</v>
      </c>
      <c r="AF19" s="1">
        <f>IF(Database!AG22="Yes",Database!$C22,0)</f>
        <v>0</v>
      </c>
      <c r="AG19" s="1" t="str">
        <f>IF(Database!AH22="Yes",Database!$C22,0)</f>
        <v>Blue green roof (SuDS)</v>
      </c>
      <c r="AI19" s="1" t="str">
        <f>IF(Database!AK22="Yes",Database!$C22,0)</f>
        <v>Blue green roof (SuDS)</v>
      </c>
      <c r="AJ19" s="1" t="str">
        <f>IF(Database!AL22="Yes",Database!$C22,0)</f>
        <v>Blue green roof (SuDS)</v>
      </c>
      <c r="AK19" s="1">
        <f>IF(Database!AM22="Yes",Database!$C22,0)</f>
        <v>0</v>
      </c>
      <c r="AL19" s="1" t="str">
        <f>IF(Database!AN22="Yes",Database!$C22,0)</f>
        <v>Blue green roof (SuDS)</v>
      </c>
      <c r="AM19" s="1">
        <f>IF(Database!AO22="Yes",Database!$C22,0)</f>
        <v>0</v>
      </c>
      <c r="AN19" s="1">
        <f>IF(Database!AP22="Yes",Database!$C22,0)</f>
        <v>0</v>
      </c>
      <c r="AO19" s="1" t="str">
        <f>Database!C22</f>
        <v>Blue green roof (SuDS)</v>
      </c>
    </row>
    <row r="20" spans="2:41">
      <c r="B20" s="1" t="str">
        <f>IF(Database!E23="Yes",Database!$C23,0)</f>
        <v>Green wall (modular/maintained)</v>
      </c>
      <c r="C20" s="1" t="str">
        <f>IF(Database!F23="Yes",Database!$C23,0)</f>
        <v>Green wall (modular/maintained)</v>
      </c>
      <c r="D20" s="1">
        <f>IF(Database!G23="Yes",Database!$C23,0)</f>
        <v>0</v>
      </c>
      <c r="E20" s="1" t="str">
        <f>IF(Database!H23="Yes",Database!$C23,0)</f>
        <v>Green wall (modular/maintained)</v>
      </c>
      <c r="G20" s="1">
        <f>IF(Database!I23="Yes",Database!$C23,0)</f>
        <v>0</v>
      </c>
      <c r="H20" s="1" t="str">
        <f>IF(Database!J23="Yes",Database!$C23,0)</f>
        <v>Green wall (modular/maintained)</v>
      </c>
      <c r="I20" s="1">
        <f>IF(Database!K23="Yes",Database!$C23,0)</f>
        <v>0</v>
      </c>
      <c r="J20" s="1" t="str">
        <f>IF(Database!L23="Yes",Database!$C23,0)</f>
        <v>Green wall (modular/maintained)</v>
      </c>
      <c r="K20" s="1" t="str">
        <f>IF(Database!M23="Yes",Database!$C23,0)</f>
        <v>Green wall (modular/maintained)</v>
      </c>
      <c r="L20" s="1">
        <f>IF(Database!N23="Yes",Database!$C23,0)</f>
        <v>0</v>
      </c>
      <c r="M20" s="1">
        <f>IF(Database!O23="Yes",Database!$C23,0)</f>
        <v>0</v>
      </c>
      <c r="N20" s="1" t="str">
        <f>IF(Database!P23="Yes",Database!$C23,0)</f>
        <v>Green wall (modular/maintained)</v>
      </c>
      <c r="O20" s="1" t="str">
        <f>IF(Database!Q23="Yes",Database!$C23,0)</f>
        <v>Green wall (modular/maintained)</v>
      </c>
      <c r="P20" s="1">
        <f>IF(Database!R23="Yes",Database!$C23,0)</f>
        <v>0</v>
      </c>
      <c r="Q20" s="1" t="str">
        <f>IF(Database!S23="Yes",Database!$C23,0)</f>
        <v>Green wall (modular/maintained)</v>
      </c>
      <c r="S20" s="1">
        <f>IF(Database!T23="Yes",Database!$C23,0)</f>
        <v>0</v>
      </c>
      <c r="T20" s="1" t="str">
        <f>IF(Database!U23="Yes",Database!$C23,0)</f>
        <v>Green wall (modular/maintained)</v>
      </c>
      <c r="U20" s="1" t="str">
        <f>IF(Database!V23="Yes",Database!$C23,0)</f>
        <v>Green wall (modular/maintained)</v>
      </c>
      <c r="V20" s="1" t="str">
        <f>IF(Database!W23="Yes",Database!$C23,0)</f>
        <v>Green wall (modular/maintained)</v>
      </c>
      <c r="W20" s="1">
        <f>IF(Database!X23="Yes",Database!$C23,0)</f>
        <v>0</v>
      </c>
      <c r="X20" s="1">
        <f>IF(Database!Y23="Yes",Database!$C23,0)</f>
        <v>0</v>
      </c>
      <c r="Y20" s="1" t="str">
        <f>IF(Database!Z23="Yes",Database!$C23,0)</f>
        <v>Green wall (modular/maintained)</v>
      </c>
      <c r="Z20" s="1">
        <f>IF(Database!AA23="Yes",Database!$C23,0)</f>
        <v>0</v>
      </c>
      <c r="AA20" s="1">
        <f>IF(Database!AB23="Yes",Database!$C23,0)</f>
        <v>0</v>
      </c>
      <c r="AB20" s="1">
        <f>IF(Database!AC23="Yes",Database!$C23,0)</f>
        <v>0</v>
      </c>
      <c r="AC20" s="1">
        <f>IF(Database!AD23="Yes",Database!$C23,0)</f>
        <v>0</v>
      </c>
      <c r="AD20" s="1" t="str">
        <f>IF(Database!AE23="Yes",Database!$C23,0)</f>
        <v>Green wall (modular/maintained)</v>
      </c>
      <c r="AE20" s="1">
        <f>IF(Database!AF23="Yes",Database!$C23,0)</f>
        <v>0</v>
      </c>
      <c r="AF20" s="1">
        <f>IF(Database!AG23="Yes",Database!$C23,0)</f>
        <v>0</v>
      </c>
      <c r="AG20" s="1" t="str">
        <f>IF(Database!AH23="Yes",Database!$C23,0)</f>
        <v>Green wall (modular/maintained)</v>
      </c>
      <c r="AI20" s="1">
        <f>IF(Database!AK23="Yes",Database!$C23,0)</f>
        <v>0</v>
      </c>
      <c r="AJ20" s="1" t="str">
        <f>IF(Database!AL23="Yes",Database!$C23,0)</f>
        <v>Green wall (modular/maintained)</v>
      </c>
      <c r="AK20" s="1">
        <f>IF(Database!AM23="Yes",Database!$C23,0)</f>
        <v>0</v>
      </c>
      <c r="AL20" s="1" t="str">
        <f>IF(Database!AN23="Yes",Database!$C23,0)</f>
        <v>Green wall (modular/maintained)</v>
      </c>
      <c r="AM20" s="1">
        <f>IF(Database!AO23="Yes",Database!$C23,0)</f>
        <v>0</v>
      </c>
      <c r="AN20" s="1">
        <f>IF(Database!AP23="Yes",Database!$C23,0)</f>
        <v>0</v>
      </c>
      <c r="AO20" s="1" t="str">
        <f>Database!C23</f>
        <v>Green wall (modular/maintained)</v>
      </c>
    </row>
    <row r="21" spans="2:41">
      <c r="B21" s="1" t="str">
        <f>IF(Database!E24="Yes",Database!$C24,0)</f>
        <v>Green façade (planted)</v>
      </c>
      <c r="C21" s="1" t="str">
        <f>IF(Database!F24="Yes",Database!$C24,0)</f>
        <v>Green façade (planted)</v>
      </c>
      <c r="D21" s="1">
        <f>IF(Database!G24="Yes",Database!$C24,0)</f>
        <v>0</v>
      </c>
      <c r="E21" s="1" t="str">
        <f>IF(Database!H24="Yes",Database!$C24,0)</f>
        <v>Green façade (planted)</v>
      </c>
      <c r="G21" s="1" t="str">
        <f>IF(Database!I24="Yes",Database!$C24,0)</f>
        <v>Green façade (planted)</v>
      </c>
      <c r="H21" s="1" t="str">
        <f>IF(Database!J24="Yes",Database!$C24,0)</f>
        <v>Green façade (planted)</v>
      </c>
      <c r="I21" s="1">
        <f>IF(Database!K24="Yes",Database!$C24,0)</f>
        <v>0</v>
      </c>
      <c r="J21" s="1" t="str">
        <f>IF(Database!L24="Yes",Database!$C24,0)</f>
        <v>Green façade (planted)</v>
      </c>
      <c r="K21" s="1" t="str">
        <f>IF(Database!M24="Yes",Database!$C24,0)</f>
        <v>Green façade (planted)</v>
      </c>
      <c r="L21" s="1">
        <f>IF(Database!N24="Yes",Database!$C24,0)</f>
        <v>0</v>
      </c>
      <c r="M21" s="1">
        <f>IF(Database!O24="Yes",Database!$C24,0)</f>
        <v>0</v>
      </c>
      <c r="N21" s="1" t="str">
        <f>IF(Database!P24="Yes",Database!$C24,0)</f>
        <v>Green façade (planted)</v>
      </c>
      <c r="O21" s="1" t="str">
        <f>IF(Database!Q24="Yes",Database!$C24,0)</f>
        <v>Green façade (planted)</v>
      </c>
      <c r="P21" s="1">
        <f>IF(Database!R24="Yes",Database!$C24,0)</f>
        <v>0</v>
      </c>
      <c r="Q21" s="1" t="str">
        <f>IF(Database!S24="Yes",Database!$C24,0)</f>
        <v>Green façade (planted)</v>
      </c>
      <c r="S21" s="1">
        <f>IF(Database!T24="Yes",Database!$C24,0)</f>
        <v>0</v>
      </c>
      <c r="T21" s="1" t="str">
        <f>IF(Database!U24="Yes",Database!$C24,0)</f>
        <v>Green façade (planted)</v>
      </c>
      <c r="U21" s="1" t="str">
        <f>IF(Database!V24="Yes",Database!$C24,0)</f>
        <v>Green façade (planted)</v>
      </c>
      <c r="V21" s="1" t="str">
        <f>IF(Database!W24="Yes",Database!$C24,0)</f>
        <v>Green façade (planted)</v>
      </c>
      <c r="W21" s="1">
        <f>IF(Database!X24="Yes",Database!$C24,0)</f>
        <v>0</v>
      </c>
      <c r="X21" s="1">
        <f>IF(Database!Y24="Yes",Database!$C24,0)</f>
        <v>0</v>
      </c>
      <c r="Y21" s="1" t="str">
        <f>IF(Database!Z24="Yes",Database!$C24,0)</f>
        <v>Green façade (planted)</v>
      </c>
      <c r="Z21" s="1">
        <f>IF(Database!AA24="Yes",Database!$C24,0)</f>
        <v>0</v>
      </c>
      <c r="AA21" s="1">
        <f>IF(Database!AB24="Yes",Database!$C24,0)</f>
        <v>0</v>
      </c>
      <c r="AB21" s="1">
        <f>IF(Database!AC24="Yes",Database!$C24,0)</f>
        <v>0</v>
      </c>
      <c r="AC21" s="1">
        <f>IF(Database!AD24="Yes",Database!$C24,0)</f>
        <v>0</v>
      </c>
      <c r="AD21" s="1" t="str">
        <f>IF(Database!AE24="Yes",Database!$C24,0)</f>
        <v>Green façade (planted)</v>
      </c>
      <c r="AE21" s="1">
        <f>IF(Database!AF24="Yes",Database!$C24,0)</f>
        <v>0</v>
      </c>
      <c r="AF21" s="1">
        <f>IF(Database!AG24="Yes",Database!$C24,0)</f>
        <v>0</v>
      </c>
      <c r="AG21" s="1" t="str">
        <f>IF(Database!AH24="Yes",Database!$C24,0)</f>
        <v>Green façade (planted)</v>
      </c>
      <c r="AI21" s="1">
        <f>IF(Database!AK24="Yes",Database!$C24,0)</f>
        <v>0</v>
      </c>
      <c r="AJ21" s="1" t="str">
        <f>IF(Database!AL24="Yes",Database!$C24,0)</f>
        <v>Green façade (planted)</v>
      </c>
      <c r="AK21" s="1">
        <f>IF(Database!AM24="Yes",Database!$C24,0)</f>
        <v>0</v>
      </c>
      <c r="AL21" s="1" t="str">
        <f>IF(Database!AN24="Yes",Database!$C24,0)</f>
        <v>Green façade (planted)</v>
      </c>
      <c r="AM21" s="1">
        <f>IF(Database!AO24="Yes",Database!$C24,0)</f>
        <v>0</v>
      </c>
      <c r="AN21" s="1">
        <f>IF(Database!AP24="Yes",Database!$C24,0)</f>
        <v>0</v>
      </c>
      <c r="AO21" s="1" t="str">
        <f>Database!C24</f>
        <v>Green façade (planted)</v>
      </c>
    </row>
    <row r="22" spans="2:41">
      <c r="B22" s="1" t="str">
        <f>IF(Database!E25="Yes",Database!$C25,0)</f>
        <v>Bioactive walls and façades</v>
      </c>
      <c r="C22" s="1">
        <f>IF(Database!F25="Yes",Database!$C25,0)</f>
        <v>0</v>
      </c>
      <c r="D22" s="1" t="str">
        <f>IF(Database!G25="Yes",Database!$C25,0)</f>
        <v>Bioactive walls and façades</v>
      </c>
      <c r="E22" s="1" t="str">
        <f>IF(Database!H25="Yes",Database!$C25,0)</f>
        <v>Bioactive walls and façades</v>
      </c>
      <c r="G22" s="1" t="str">
        <f>IF(Database!I25="Yes",Database!$C25,0)</f>
        <v>Bioactive walls and façades</v>
      </c>
      <c r="H22" s="1" t="str">
        <f>IF(Database!J25="Yes",Database!$C25,0)</f>
        <v>Bioactive walls and façades</v>
      </c>
      <c r="I22" s="1">
        <f>IF(Database!K25="Yes",Database!$C25,0)</f>
        <v>0</v>
      </c>
      <c r="J22" s="1" t="str">
        <f>IF(Database!L25="Yes",Database!$C25,0)</f>
        <v>Bioactive walls and façades</v>
      </c>
      <c r="K22" s="1" t="str">
        <f>IF(Database!M25="Yes",Database!$C25,0)</f>
        <v>Bioactive walls and façades</v>
      </c>
      <c r="L22" s="1">
        <f>IF(Database!N25="Yes",Database!$C25,0)</f>
        <v>0</v>
      </c>
      <c r="M22" s="1">
        <f>IF(Database!O25="Yes",Database!$C25,0)</f>
        <v>0</v>
      </c>
      <c r="N22" s="1" t="str">
        <f>IF(Database!P25="Yes",Database!$C25,0)</f>
        <v>Bioactive walls and façades</v>
      </c>
      <c r="O22" s="1" t="str">
        <f>IF(Database!Q25="Yes",Database!$C25,0)</f>
        <v>Bioactive walls and façades</v>
      </c>
      <c r="P22" s="1">
        <f>IF(Database!R25="Yes",Database!$C25,0)</f>
        <v>0</v>
      </c>
      <c r="Q22" s="1" t="str">
        <f>IF(Database!S25="Yes",Database!$C25,0)</f>
        <v>Bioactive walls and façades</v>
      </c>
      <c r="S22" s="1">
        <f>IF(Database!T25="Yes",Database!$C25,0)</f>
        <v>0</v>
      </c>
      <c r="T22" s="1" t="str">
        <f>IF(Database!U25="Yes",Database!$C25,0)</f>
        <v>Bioactive walls and façades</v>
      </c>
      <c r="U22" s="1">
        <f>IF(Database!V25="Yes",Database!$C25,0)</f>
        <v>0</v>
      </c>
      <c r="V22" s="1" t="str">
        <f>IF(Database!W25="Yes",Database!$C25,0)</f>
        <v>Bioactive walls and façades</v>
      </c>
      <c r="W22" s="1">
        <f>IF(Database!X25="Yes",Database!$C25,0)</f>
        <v>0</v>
      </c>
      <c r="X22" s="1" t="str">
        <f>IF(Database!Y25="Yes",Database!$C25,0)</f>
        <v>Bioactive walls and façades</v>
      </c>
      <c r="Y22" s="1">
        <f>IF(Database!Z25="Yes",Database!$C25,0)</f>
        <v>0</v>
      </c>
      <c r="Z22" s="1">
        <f>IF(Database!AA25="Yes",Database!$C25,0)</f>
        <v>0</v>
      </c>
      <c r="AA22" s="1">
        <f>IF(Database!AB25="Yes",Database!$C25,0)</f>
        <v>0</v>
      </c>
      <c r="AB22" s="1">
        <f>IF(Database!AC25="Yes",Database!$C25,0)</f>
        <v>0</v>
      </c>
      <c r="AC22" s="1">
        <f>IF(Database!AD25="Yes",Database!$C25,0)</f>
        <v>0</v>
      </c>
      <c r="AD22" s="1" t="str">
        <f>IF(Database!AE25="Yes",Database!$C25,0)</f>
        <v>Bioactive walls and façades</v>
      </c>
      <c r="AE22" s="1">
        <f>IF(Database!AF25="Yes",Database!$C25,0)</f>
        <v>0</v>
      </c>
      <c r="AF22" s="1">
        <f>IF(Database!AG25="Yes",Database!$C25,0)</f>
        <v>0</v>
      </c>
      <c r="AG22" s="1" t="str">
        <f>IF(Database!AH25="Yes",Database!$C25,0)</f>
        <v>Bioactive walls and façades</v>
      </c>
      <c r="AI22" s="1">
        <f>IF(Database!AK25="Yes",Database!$C25,0)</f>
        <v>0</v>
      </c>
      <c r="AJ22" s="1">
        <f>IF(Database!AL25="Yes",Database!$C25,0)</f>
        <v>0</v>
      </c>
      <c r="AK22" s="1">
        <f>IF(Database!AM25="Yes",Database!$C25,0)</f>
        <v>0</v>
      </c>
      <c r="AL22" s="1" t="str">
        <f>IF(Database!AN25="Yes",Database!$C25,0)</f>
        <v>Bioactive walls and façades</v>
      </c>
      <c r="AM22" s="1">
        <f>IF(Database!AO25="Yes",Database!$C25,0)</f>
        <v>0</v>
      </c>
      <c r="AN22" s="1">
        <f>IF(Database!AP25="Yes",Database!$C25,0)</f>
        <v>0</v>
      </c>
      <c r="AO22" s="1" t="str">
        <f>Database!C25</f>
        <v>Bioactive walls and façades</v>
      </c>
    </row>
    <row r="23" spans="2:41">
      <c r="B23" s="1" t="str">
        <f>IF(Database!E26="Yes",Database!$C26,0)</f>
        <v>Biosolar roofs</v>
      </c>
      <c r="C23" s="1">
        <f>IF(Database!F26="Yes",Database!$C26,0)</f>
        <v>0</v>
      </c>
      <c r="D23" s="1">
        <f>IF(Database!G26="Yes",Database!$C26,0)</f>
        <v>0</v>
      </c>
      <c r="E23" s="1" t="str">
        <f>IF(Database!H26="Yes",Database!$C26,0)</f>
        <v>Biosolar roofs</v>
      </c>
      <c r="G23" s="1" t="str">
        <f>IF(Database!I26="Yes",Database!$C26,0)</f>
        <v>Biosolar roofs</v>
      </c>
      <c r="H23" s="1" t="str">
        <f>IF(Database!J26="Yes",Database!$C26,0)</f>
        <v>Biosolar roofs</v>
      </c>
      <c r="I23" s="1">
        <f>IF(Database!K26="Yes",Database!$C26,0)</f>
        <v>0</v>
      </c>
      <c r="J23" s="1">
        <f>IF(Database!L26="Yes",Database!$C26,0)</f>
        <v>0</v>
      </c>
      <c r="K23" s="1">
        <f>IF(Database!M26="Yes",Database!$C26,0)</f>
        <v>0</v>
      </c>
      <c r="L23" s="1">
        <f>IF(Database!N26="Yes",Database!$C26,0)</f>
        <v>0</v>
      </c>
      <c r="M23" s="1">
        <f>IF(Database!O26="Yes",Database!$C26,0)</f>
        <v>0</v>
      </c>
      <c r="N23" s="1">
        <f>IF(Database!P26="Yes",Database!$C26,0)</f>
        <v>0</v>
      </c>
      <c r="O23" s="1">
        <f>IF(Database!Q26="Yes",Database!$C26,0)</f>
        <v>0</v>
      </c>
      <c r="P23" s="1">
        <f>IF(Database!R26="Yes",Database!$C26,0)</f>
        <v>0</v>
      </c>
      <c r="Q23" s="1" t="str">
        <f>IF(Database!S26="Yes",Database!$C26,0)</f>
        <v>Biosolar roofs</v>
      </c>
      <c r="S23" s="1" t="str">
        <f>IF(Database!T26="Yes",Database!$C26,0)</f>
        <v>Biosolar roofs</v>
      </c>
      <c r="T23" s="1">
        <f>IF(Database!U26="Yes",Database!$C26,0)</f>
        <v>0</v>
      </c>
      <c r="U23" s="1" t="str">
        <f>IF(Database!V26="Yes",Database!$C26,0)</f>
        <v>Biosolar roofs</v>
      </c>
      <c r="V23" s="1">
        <f>IF(Database!W26="Yes",Database!$C26,0)</f>
        <v>0</v>
      </c>
      <c r="W23" s="1">
        <f>IF(Database!X26="Yes",Database!$C26,0)</f>
        <v>0</v>
      </c>
      <c r="X23" s="1">
        <f>IF(Database!Y26="Yes",Database!$C26,0)</f>
        <v>0</v>
      </c>
      <c r="Y23" s="1">
        <f>IF(Database!Z26="Yes",Database!$C26,0)</f>
        <v>0</v>
      </c>
      <c r="Z23" s="1">
        <f>IF(Database!AA26="Yes",Database!$C26,0)</f>
        <v>0</v>
      </c>
      <c r="AA23" s="1">
        <f>IF(Database!AB26="Yes",Database!$C26,0)</f>
        <v>0</v>
      </c>
      <c r="AB23" s="1">
        <f>IF(Database!AC26="Yes",Database!$C26,0)</f>
        <v>0</v>
      </c>
      <c r="AC23" s="1">
        <f>IF(Database!AD26="Yes",Database!$C26,0)</f>
        <v>0</v>
      </c>
      <c r="AD23" s="1" t="str">
        <f>IF(Database!AE26="Yes",Database!$C26,0)</f>
        <v>Biosolar roofs</v>
      </c>
      <c r="AE23" s="1">
        <f>IF(Database!AF26="Yes",Database!$C26,0)</f>
        <v>0</v>
      </c>
      <c r="AF23" s="1">
        <f>IF(Database!AG26="Yes",Database!$C26,0)</f>
        <v>0</v>
      </c>
      <c r="AG23" s="1" t="str">
        <f>IF(Database!AH26="Yes",Database!$C26,0)</f>
        <v>Biosolar roofs</v>
      </c>
      <c r="AI23" s="1">
        <f>IF(Database!AK26="Yes",Database!$C26,0)</f>
        <v>0</v>
      </c>
      <c r="AJ23" s="1" t="str">
        <f>IF(Database!AL26="Yes",Database!$C26,0)</f>
        <v>Biosolar roofs</v>
      </c>
      <c r="AK23" s="1">
        <f>IF(Database!AM26="Yes",Database!$C26,0)</f>
        <v>0</v>
      </c>
      <c r="AL23" s="1">
        <f>IF(Database!AN26="Yes",Database!$C26,0)</f>
        <v>0</v>
      </c>
      <c r="AM23" s="1">
        <f>IF(Database!AO26="Yes",Database!$C26,0)</f>
        <v>0</v>
      </c>
      <c r="AN23" s="1" t="str">
        <f>IF(Database!AP26="Yes",Database!$C26,0)</f>
        <v>Biosolar roofs</v>
      </c>
      <c r="AO23" s="1" t="str">
        <f>Database!C26</f>
        <v>Biosolar roofs</v>
      </c>
    </row>
    <row r="24" spans="2:41">
      <c r="B24" s="1" t="str">
        <f>IF(Database!E27="Yes",Database!$C27,0)</f>
        <v>Roof solar panels</v>
      </c>
      <c r="C24" s="1">
        <f>IF(Database!F27="Yes",Database!$C27,0)</f>
        <v>0</v>
      </c>
      <c r="D24" s="1">
        <f>IF(Database!G27="Yes",Database!$C27,0)</f>
        <v>0</v>
      </c>
      <c r="E24" s="1" t="str">
        <f>IF(Database!H27="Yes",Database!$C27,0)</f>
        <v>Roof solar panels</v>
      </c>
      <c r="G24" s="1" t="str">
        <f>IF(Database!I27="Yes",Database!$C27,0)</f>
        <v>Roof solar panels</v>
      </c>
      <c r="H24" s="1" t="str">
        <f>IF(Database!J27="Yes",Database!$C27,0)</f>
        <v>Roof solar panels</v>
      </c>
      <c r="I24" s="1" t="str">
        <f>IF(Database!K27="Yes",Database!$C27,0)</f>
        <v>Roof solar panels</v>
      </c>
      <c r="J24" s="1">
        <f>IF(Database!L27="Yes",Database!$C27,0)</f>
        <v>0</v>
      </c>
      <c r="K24" s="1">
        <f>IF(Database!M27="Yes",Database!$C27,0)</f>
        <v>0</v>
      </c>
      <c r="L24" s="1">
        <f>IF(Database!N27="Yes",Database!$C27,0)</f>
        <v>0</v>
      </c>
      <c r="M24" s="1">
        <f>IF(Database!O27="Yes",Database!$C27,0)</f>
        <v>0</v>
      </c>
      <c r="N24" s="1">
        <f>IF(Database!P27="Yes",Database!$C27,0)</f>
        <v>0</v>
      </c>
      <c r="O24" s="1">
        <f>IF(Database!Q27="Yes",Database!$C27,0)</f>
        <v>0</v>
      </c>
      <c r="P24" s="1" t="str">
        <f>IF(Database!R27="Yes",Database!$C27,0)</f>
        <v>Roof solar panels</v>
      </c>
      <c r="Q24" s="1" t="str">
        <f>IF(Database!S27="Yes",Database!$C27,0)</f>
        <v>Roof solar panels</v>
      </c>
      <c r="S24" s="1" t="str">
        <f>IF(Database!T27="Yes",Database!$C27,0)</f>
        <v>Roof solar panels</v>
      </c>
      <c r="T24" s="1">
        <f>IF(Database!U27="Yes",Database!$C27,0)</f>
        <v>0</v>
      </c>
      <c r="U24" s="1" t="str">
        <f>IF(Database!V27="Yes",Database!$C27,0)</f>
        <v>Roof solar panels</v>
      </c>
      <c r="V24" s="1">
        <f>IF(Database!W27="Yes",Database!$C27,0)</f>
        <v>0</v>
      </c>
      <c r="W24" s="1">
        <f>IF(Database!X27="Yes",Database!$C27,0)</f>
        <v>0</v>
      </c>
      <c r="X24" s="1">
        <f>IF(Database!Y27="Yes",Database!$C27,0)</f>
        <v>0</v>
      </c>
      <c r="Y24" s="1">
        <f>IF(Database!Z27="Yes",Database!$C27,0)</f>
        <v>0</v>
      </c>
      <c r="Z24" s="1">
        <f>IF(Database!AA27="Yes",Database!$C27,0)</f>
        <v>0</v>
      </c>
      <c r="AA24" s="1">
        <f>IF(Database!AB27="Yes",Database!$C27,0)</f>
        <v>0</v>
      </c>
      <c r="AB24" s="1">
        <f>IF(Database!AC27="Yes",Database!$C27,0)</f>
        <v>0</v>
      </c>
      <c r="AC24" s="1">
        <f>IF(Database!AD27="Yes",Database!$C27,0)</f>
        <v>0</v>
      </c>
      <c r="AD24" s="1">
        <f>IF(Database!AE27="Yes",Database!$C27,0)</f>
        <v>0</v>
      </c>
      <c r="AE24" s="1">
        <f>IF(Database!AF27="Yes",Database!$C27,0)</f>
        <v>0</v>
      </c>
      <c r="AF24" s="1">
        <f>IF(Database!AG27="Yes",Database!$C27,0)</f>
        <v>0</v>
      </c>
      <c r="AG24" s="1" t="str">
        <f>IF(Database!AH27="Yes",Database!$C27,0)</f>
        <v>Roof solar panels</v>
      </c>
      <c r="AI24" s="1">
        <f>IF(Database!AK27="Yes",Database!$C27,0)</f>
        <v>0</v>
      </c>
      <c r="AJ24" s="1" t="str">
        <f>IF(Database!AL27="Yes",Database!$C27,0)</f>
        <v>Roof solar panels</v>
      </c>
      <c r="AK24" s="1">
        <f>IF(Database!AM27="Yes",Database!$C27,0)</f>
        <v>0</v>
      </c>
      <c r="AL24" s="1">
        <f>IF(Database!AN27="Yes",Database!$C27,0)</f>
        <v>0</v>
      </c>
      <c r="AM24" s="1">
        <f>IF(Database!AO27="Yes",Database!$C27,0)</f>
        <v>0</v>
      </c>
      <c r="AN24" s="1" t="str">
        <f>IF(Database!AP27="Yes",Database!$C27,0)</f>
        <v>Roof solar panels</v>
      </c>
      <c r="AO24" s="1" t="str">
        <f>Database!C27</f>
        <v>Roof solar panels</v>
      </c>
    </row>
    <row r="25" spans="2:41">
      <c r="B25" s="1" t="str">
        <f>IF(Database!E28="Yes",Database!$C28,0)</f>
        <v>Solar façade/cladding</v>
      </c>
      <c r="C25" s="1">
        <f>IF(Database!F28="Yes",Database!$C28,0)</f>
        <v>0</v>
      </c>
      <c r="D25" s="1">
        <f>IF(Database!G28="Yes",Database!$C28,0)</f>
        <v>0</v>
      </c>
      <c r="E25" s="1" t="str">
        <f>IF(Database!H28="Yes",Database!$C28,0)</f>
        <v>Solar façade/cladding</v>
      </c>
      <c r="G25" s="1" t="str">
        <f>IF(Database!I28="Yes",Database!$C28,0)</f>
        <v>Solar façade/cladding</v>
      </c>
      <c r="H25" s="1" t="str">
        <f>IF(Database!J28="Yes",Database!$C28,0)</f>
        <v>Solar façade/cladding</v>
      </c>
      <c r="I25" s="1">
        <f>IF(Database!K28="Yes",Database!$C28,0)</f>
        <v>0</v>
      </c>
      <c r="J25" s="1">
        <f>IF(Database!L28="Yes",Database!$C28,0)</f>
        <v>0</v>
      </c>
      <c r="K25" s="1">
        <f>IF(Database!M28="Yes",Database!$C28,0)</f>
        <v>0</v>
      </c>
      <c r="L25" s="1">
        <f>IF(Database!N28="Yes",Database!$C28,0)</f>
        <v>0</v>
      </c>
      <c r="M25" s="1">
        <f>IF(Database!O28="Yes",Database!$C28,0)</f>
        <v>0</v>
      </c>
      <c r="N25" s="1">
        <f>IF(Database!P28="Yes",Database!$C28,0)</f>
        <v>0</v>
      </c>
      <c r="O25" s="1">
        <f>IF(Database!Q28="Yes",Database!$C28,0)</f>
        <v>0</v>
      </c>
      <c r="P25" s="1">
        <f>IF(Database!R28="Yes",Database!$C28,0)</f>
        <v>0</v>
      </c>
      <c r="Q25" s="1" t="str">
        <f>IF(Database!S28="Yes",Database!$C28,0)</f>
        <v>Solar façade/cladding</v>
      </c>
      <c r="S25" s="1">
        <f>IF(Database!T28="Yes",Database!$C28,0)</f>
        <v>0</v>
      </c>
      <c r="T25" s="1" t="str">
        <f>IF(Database!U28="Yes",Database!$C28,0)</f>
        <v>Solar façade/cladding</v>
      </c>
      <c r="U25" s="1" t="str">
        <f>IF(Database!V28="Yes",Database!$C28,0)</f>
        <v>Solar façade/cladding</v>
      </c>
      <c r="V25" s="1">
        <f>IF(Database!W28="Yes",Database!$C28,0)</f>
        <v>0</v>
      </c>
      <c r="W25" s="1">
        <f>IF(Database!X28="Yes",Database!$C28,0)</f>
        <v>0</v>
      </c>
      <c r="X25" s="1">
        <f>IF(Database!Y28="Yes",Database!$C28,0)</f>
        <v>0</v>
      </c>
      <c r="Y25" s="1">
        <f>IF(Database!Z28="Yes",Database!$C28,0)</f>
        <v>0</v>
      </c>
      <c r="Z25" s="1">
        <f>IF(Database!AA28="Yes",Database!$C28,0)</f>
        <v>0</v>
      </c>
      <c r="AA25" s="1">
        <f>IF(Database!AB28="Yes",Database!$C28,0)</f>
        <v>0</v>
      </c>
      <c r="AB25" s="1">
        <f>IF(Database!AC28="Yes",Database!$C28,0)</f>
        <v>0</v>
      </c>
      <c r="AC25" s="1">
        <f>IF(Database!AD28="Yes",Database!$C28,0)</f>
        <v>0</v>
      </c>
      <c r="AD25" s="1">
        <f>IF(Database!AE28="Yes",Database!$C28,0)</f>
        <v>0</v>
      </c>
      <c r="AE25" s="1">
        <f>IF(Database!AF28="Yes",Database!$C28,0)</f>
        <v>0</v>
      </c>
      <c r="AF25" s="1">
        <f>IF(Database!AG28="Yes",Database!$C28,0)</f>
        <v>0</v>
      </c>
      <c r="AG25" s="1" t="str">
        <f>IF(Database!AH28="Yes",Database!$C28,0)</f>
        <v>Solar façade/cladding</v>
      </c>
      <c r="AI25" s="1">
        <f>IF(Database!AK28="Yes",Database!$C28,0)</f>
        <v>0</v>
      </c>
      <c r="AJ25" s="1" t="str">
        <f>IF(Database!AL28="Yes",Database!$C28,0)</f>
        <v>Solar façade/cladding</v>
      </c>
      <c r="AK25" s="1">
        <f>IF(Database!AM28="Yes",Database!$C28,0)</f>
        <v>0</v>
      </c>
      <c r="AL25" s="1">
        <f>IF(Database!AN28="Yes",Database!$C28,0)</f>
        <v>0</v>
      </c>
      <c r="AM25" s="1">
        <f>IF(Database!AO28="Yes",Database!$C28,0)</f>
        <v>0</v>
      </c>
      <c r="AN25" s="1" t="str">
        <f>IF(Database!AP28="Yes",Database!$C28,0)</f>
        <v>Solar façade/cladding</v>
      </c>
      <c r="AO25" s="1" t="str">
        <f>Database!C28</f>
        <v>Solar façade/cladding</v>
      </c>
    </row>
    <row r="26" spans="2:41">
      <c r="B26" s="1" t="str">
        <f>IF(Database!E29="Yes",Database!$C29,0)</f>
        <v>Solar shading – façade design</v>
      </c>
      <c r="C26" s="1">
        <f>IF(Database!F29="Yes",Database!$C29,0)</f>
        <v>0</v>
      </c>
      <c r="D26" s="1">
        <f>IF(Database!G29="Yes",Database!$C29,0)</f>
        <v>0</v>
      </c>
      <c r="E26" s="1" t="str">
        <f>IF(Database!H29="Yes",Database!$C29,0)</f>
        <v>Solar shading – façade design</v>
      </c>
      <c r="G26" s="1" t="str">
        <f>IF(Database!I29="Yes",Database!$C29,0)</f>
        <v>Solar shading – façade design</v>
      </c>
      <c r="H26" s="1" t="str">
        <f>IF(Database!J29="Yes",Database!$C29,0)</f>
        <v>Solar shading – façade design</v>
      </c>
      <c r="I26" s="1">
        <f>IF(Database!K29="Yes",Database!$C29,0)</f>
        <v>0</v>
      </c>
      <c r="J26" s="1">
        <f>IF(Database!L29="Yes",Database!$C29,0)</f>
        <v>0</v>
      </c>
      <c r="K26" s="1">
        <f>IF(Database!M29="Yes",Database!$C29,0)</f>
        <v>0</v>
      </c>
      <c r="L26" s="1">
        <f>IF(Database!N29="Yes",Database!$C29,0)</f>
        <v>0</v>
      </c>
      <c r="M26" s="1">
        <f>IF(Database!O29="Yes",Database!$C29,0)</f>
        <v>0</v>
      </c>
      <c r="N26" s="1">
        <f>IF(Database!P29="Yes",Database!$C29,0)</f>
        <v>0</v>
      </c>
      <c r="O26" s="1">
        <f>IF(Database!Q29="Yes",Database!$C29,0)</f>
        <v>0</v>
      </c>
      <c r="P26" s="1">
        <f>IF(Database!R29="Yes",Database!$C29,0)</f>
        <v>0</v>
      </c>
      <c r="Q26" s="1" t="str">
        <f>IF(Database!S29="Yes",Database!$C29,0)</f>
        <v>Solar shading – façade design</v>
      </c>
      <c r="S26" s="1">
        <f>IF(Database!T29="Yes",Database!$C29,0)</f>
        <v>0</v>
      </c>
      <c r="T26" s="1" t="str">
        <f>IF(Database!U29="Yes",Database!$C29,0)</f>
        <v>Solar shading – façade design</v>
      </c>
      <c r="U26" s="1" t="str">
        <f>IF(Database!V29="Yes",Database!$C29,0)</f>
        <v>Solar shading – façade design</v>
      </c>
      <c r="V26" s="1">
        <f>IF(Database!W29="Yes",Database!$C29,0)</f>
        <v>0</v>
      </c>
      <c r="W26" s="1">
        <f>IF(Database!X29="Yes",Database!$C29,0)</f>
        <v>0</v>
      </c>
      <c r="X26" s="1">
        <f>IF(Database!Y29="Yes",Database!$C29,0)</f>
        <v>0</v>
      </c>
      <c r="Y26" s="1">
        <f>IF(Database!Z29="Yes",Database!$C29,0)</f>
        <v>0</v>
      </c>
      <c r="Z26" s="1">
        <f>IF(Database!AA29="Yes",Database!$C29,0)</f>
        <v>0</v>
      </c>
      <c r="AA26" s="1">
        <f>IF(Database!AB29="Yes",Database!$C29,0)</f>
        <v>0</v>
      </c>
      <c r="AB26" s="1">
        <f>IF(Database!AC29="Yes",Database!$C29,0)</f>
        <v>0</v>
      </c>
      <c r="AC26" s="1">
        <f>IF(Database!AD29="Yes",Database!$C29,0)</f>
        <v>0</v>
      </c>
      <c r="AD26" s="1">
        <f>IF(Database!AE29="Yes",Database!$C29,0)</f>
        <v>0</v>
      </c>
      <c r="AE26" s="1">
        <f>IF(Database!AF29="Yes",Database!$C29,0)</f>
        <v>0</v>
      </c>
      <c r="AF26" s="1">
        <f>IF(Database!AG29="Yes",Database!$C29,0)</f>
        <v>0</v>
      </c>
      <c r="AG26" s="1" t="str">
        <f>IF(Database!AH29="Yes",Database!$C29,0)</f>
        <v>Solar shading – façade design</v>
      </c>
      <c r="AI26" s="1">
        <f>IF(Database!AK29="Yes",Database!$C29,0)</f>
        <v>0</v>
      </c>
      <c r="AJ26" s="1" t="str">
        <f>IF(Database!AL29="Yes",Database!$C29,0)</f>
        <v>Solar shading – façade design</v>
      </c>
      <c r="AK26" s="1">
        <f>IF(Database!AM29="Yes",Database!$C29,0)</f>
        <v>0</v>
      </c>
      <c r="AL26" s="1">
        <f>IF(Database!AN29="Yes",Database!$C29,0)</f>
        <v>0</v>
      </c>
      <c r="AM26" s="1">
        <f>IF(Database!AO29="Yes",Database!$C29,0)</f>
        <v>0</v>
      </c>
      <c r="AN26" s="1">
        <f>IF(Database!AP29="Yes",Database!$C29,0)</f>
        <v>0</v>
      </c>
      <c r="AO26" s="1" t="str">
        <f>Database!C29</f>
        <v>Solar shading – façade design</v>
      </c>
    </row>
    <row r="27" spans="2:41">
      <c r="B27" s="1" t="str">
        <f>IF(Database!E30="Yes",Database!$C30,0)</f>
        <v>Solar shading – self standing structures</v>
      </c>
      <c r="C27" s="1" t="str">
        <f>IF(Database!F30="Yes",Database!$C30,0)</f>
        <v>Solar shading – self standing structures</v>
      </c>
      <c r="D27" s="1" t="str">
        <f>IF(Database!G30="Yes",Database!$C30,0)</f>
        <v>Solar shading – self standing structures</v>
      </c>
      <c r="E27" s="1" t="str">
        <f>IF(Database!H30="Yes",Database!$C30,0)</f>
        <v>Solar shading – self standing structures</v>
      </c>
      <c r="G27" s="1">
        <f>IF(Database!I30="Yes",Database!$C30,0)</f>
        <v>0</v>
      </c>
      <c r="H27" s="1" t="str">
        <f>IF(Database!J30="Yes",Database!$C30,0)</f>
        <v>Solar shading – self standing structures</v>
      </c>
      <c r="I27" s="1">
        <f>IF(Database!K30="Yes",Database!$C30,0)</f>
        <v>0</v>
      </c>
      <c r="J27" s="1" t="str">
        <f>IF(Database!L30="Yes",Database!$C30,0)</f>
        <v>Solar shading – self standing structures</v>
      </c>
      <c r="K27" s="1" t="str">
        <f>IF(Database!M30="Yes",Database!$C30,0)</f>
        <v>Solar shading – self standing structures</v>
      </c>
      <c r="L27" s="1" t="str">
        <f>IF(Database!N30="Yes",Database!$C30,0)</f>
        <v>Solar shading – self standing structures</v>
      </c>
      <c r="M27" s="1" t="str">
        <f>IF(Database!O30="Yes",Database!$C30,0)</f>
        <v>Solar shading – self standing structures</v>
      </c>
      <c r="N27" s="1" t="str">
        <f>IF(Database!P30="Yes",Database!$C30,0)</f>
        <v>Solar shading – self standing structures</v>
      </c>
      <c r="O27" s="1" t="str">
        <f>IF(Database!Q30="Yes",Database!$C30,0)</f>
        <v>Solar shading – self standing structures</v>
      </c>
      <c r="P27" s="1" t="str">
        <f>IF(Database!R30="Yes",Database!$C30,0)</f>
        <v>Solar shading – self standing structures</v>
      </c>
      <c r="Q27" s="1" t="str">
        <f>IF(Database!S30="Yes",Database!$C30,0)</f>
        <v>Solar shading – self standing structures</v>
      </c>
      <c r="S27" s="1">
        <f>IF(Database!T30="Yes",Database!$C30,0)</f>
        <v>0</v>
      </c>
      <c r="T27" s="1">
        <f>IF(Database!U30="Yes",Database!$C30,0)</f>
        <v>0</v>
      </c>
      <c r="U27" s="1">
        <f>IF(Database!V30="Yes",Database!$C30,0)</f>
        <v>0</v>
      </c>
      <c r="V27" s="1">
        <f>IF(Database!W30="Yes",Database!$C30,0)</f>
        <v>0</v>
      </c>
      <c r="W27" s="1">
        <f>IF(Database!X30="Yes",Database!$C30,0)</f>
        <v>0</v>
      </c>
      <c r="X27" s="1" t="str">
        <f>IF(Database!Y30="Yes",Database!$C30,0)</f>
        <v>Solar shading – self standing structures</v>
      </c>
      <c r="Y27" s="1">
        <f>IF(Database!Z30="Yes",Database!$C30,0)</f>
        <v>0</v>
      </c>
      <c r="Z27" s="1" t="str">
        <f>IF(Database!AA30="Yes",Database!$C30,0)</f>
        <v>Solar shading – self standing structures</v>
      </c>
      <c r="AA27" s="1" t="str">
        <f>IF(Database!AB30="Yes",Database!$C30,0)</f>
        <v>Solar shading – self standing structures</v>
      </c>
      <c r="AB27" s="1">
        <f>IF(Database!AC30="Yes",Database!$C30,0)</f>
        <v>0</v>
      </c>
      <c r="AC27" s="1">
        <f>IF(Database!AD30="Yes",Database!$C30,0)</f>
        <v>0</v>
      </c>
      <c r="AD27" s="1">
        <f>IF(Database!AE30="Yes",Database!$C30,0)</f>
        <v>0</v>
      </c>
      <c r="AE27" s="1">
        <f>IF(Database!AF30="Yes",Database!$C30,0)</f>
        <v>0</v>
      </c>
      <c r="AF27" s="1">
        <f>IF(Database!AG30="Yes",Database!$C30,0)</f>
        <v>0</v>
      </c>
      <c r="AG27" s="1" t="str">
        <f>IF(Database!AH30="Yes",Database!$C30,0)</f>
        <v>Solar shading – self standing structures</v>
      </c>
      <c r="AI27" s="1">
        <f>IF(Database!AK30="Yes",Database!$C30,0)</f>
        <v>0</v>
      </c>
      <c r="AJ27" s="1" t="str">
        <f>IF(Database!AL30="Yes",Database!$C30,0)</f>
        <v>Solar shading – self standing structures</v>
      </c>
      <c r="AK27" s="1">
        <f>IF(Database!AM30="Yes",Database!$C30,0)</f>
        <v>0</v>
      </c>
      <c r="AL27" s="1">
        <f>IF(Database!AN30="Yes",Database!$C30,0)</f>
        <v>0</v>
      </c>
      <c r="AM27" s="1">
        <f>IF(Database!AO30="Yes",Database!$C30,0)</f>
        <v>0</v>
      </c>
      <c r="AN27" s="1">
        <f>IF(Database!AP30="Yes",Database!$C30,0)</f>
        <v>0</v>
      </c>
      <c r="AO27" s="1" t="str">
        <f>Database!C30</f>
        <v>Solar shading – self standing structures</v>
      </c>
    </row>
    <row r="28" spans="2:41">
      <c r="B28" s="1">
        <f>IF(Database!E31="Yes",Database!$C31,0)</f>
        <v>0</v>
      </c>
      <c r="C28" s="1" t="str">
        <f>IF(Database!F31="Yes",Database!$C31,0)</f>
        <v>Solar shading – naturalised</v>
      </c>
      <c r="D28" s="1" t="str">
        <f>IF(Database!G31="Yes",Database!$C31,0)</f>
        <v>Solar shading – naturalised</v>
      </c>
      <c r="E28" s="1" t="str">
        <f>IF(Database!H31="Yes",Database!$C31,0)</f>
        <v>Solar shading – naturalised</v>
      </c>
      <c r="G28" s="1">
        <f>IF(Database!I31="Yes",Database!$C31,0)</f>
        <v>0</v>
      </c>
      <c r="H28" s="1">
        <f>IF(Database!J31="Yes",Database!$C31,0)</f>
        <v>0</v>
      </c>
      <c r="I28" s="1">
        <f>IF(Database!K31="Yes",Database!$C31,0)</f>
        <v>0</v>
      </c>
      <c r="J28" s="1" t="str">
        <f>IF(Database!L31="Yes",Database!$C31,0)</f>
        <v>Solar shading – naturalised</v>
      </c>
      <c r="K28" s="1" t="str">
        <f>IF(Database!M31="Yes",Database!$C31,0)</f>
        <v>Solar shading – naturalised</v>
      </c>
      <c r="L28" s="1" t="str">
        <f>IF(Database!N31="Yes",Database!$C31,0)</f>
        <v>Solar shading – naturalised</v>
      </c>
      <c r="M28" s="1" t="str">
        <f>IF(Database!O31="Yes",Database!$C31,0)</f>
        <v>Solar shading – naturalised</v>
      </c>
      <c r="N28" s="1" t="str">
        <f>IF(Database!P31="Yes",Database!$C31,0)</f>
        <v>Solar shading – naturalised</v>
      </c>
      <c r="O28" s="1" t="str">
        <f>IF(Database!Q31="Yes",Database!$C31,0)</f>
        <v>Solar shading – naturalised</v>
      </c>
      <c r="P28" s="1" t="str">
        <f>IF(Database!R31="Yes",Database!$C31,0)</f>
        <v>Solar shading – naturalised</v>
      </c>
      <c r="Q28" s="1" t="str">
        <f>IF(Database!S31="Yes",Database!$C31,0)</f>
        <v>Solar shading – naturalised</v>
      </c>
      <c r="S28" s="1">
        <f>IF(Database!T31="Yes",Database!$C31,0)</f>
        <v>0</v>
      </c>
      <c r="T28" s="1">
        <f>IF(Database!U31="Yes",Database!$C31,0)</f>
        <v>0</v>
      </c>
      <c r="U28" s="1">
        <f>IF(Database!V31="Yes",Database!$C31,0)</f>
        <v>0</v>
      </c>
      <c r="V28" s="1">
        <f>IF(Database!W31="Yes",Database!$C31,0)</f>
        <v>0</v>
      </c>
      <c r="W28" s="1">
        <f>IF(Database!X31="Yes",Database!$C31,0)</f>
        <v>0</v>
      </c>
      <c r="X28" s="1">
        <f>IF(Database!Y31="Yes",Database!$C31,0)</f>
        <v>0</v>
      </c>
      <c r="Y28" s="1" t="str">
        <f>IF(Database!Z31="Yes",Database!$C31,0)</f>
        <v>Solar shading – naturalised</v>
      </c>
      <c r="Z28" s="1" t="str">
        <f>IF(Database!AA31="Yes",Database!$C31,0)</f>
        <v>Solar shading – naturalised</v>
      </c>
      <c r="AA28" s="1" t="str">
        <f>IF(Database!AB31="Yes",Database!$C31,0)</f>
        <v>Solar shading – naturalised</v>
      </c>
      <c r="AB28" s="1">
        <f>IF(Database!AC31="Yes",Database!$C31,0)</f>
        <v>0</v>
      </c>
      <c r="AC28" s="1">
        <f>IF(Database!AD31="Yes",Database!$C31,0)</f>
        <v>0</v>
      </c>
      <c r="AD28" s="1" t="str">
        <f>IF(Database!AE31="Yes",Database!$C31,0)</f>
        <v>Solar shading – naturalised</v>
      </c>
      <c r="AE28" s="1">
        <f>IF(Database!AF31="Yes",Database!$C31,0)</f>
        <v>0</v>
      </c>
      <c r="AF28" s="1">
        <f>IF(Database!AG31="Yes",Database!$C31,0)</f>
        <v>0</v>
      </c>
      <c r="AG28" s="1" t="str">
        <f>IF(Database!AH31="Yes",Database!$C31,0)</f>
        <v>Solar shading – naturalised</v>
      </c>
      <c r="AI28" s="1">
        <f>IF(Database!AK31="Yes",Database!$C31,0)</f>
        <v>0</v>
      </c>
      <c r="AJ28" s="1" t="str">
        <f>IF(Database!AL31="Yes",Database!$C31,0)</f>
        <v>Solar shading – naturalised</v>
      </c>
      <c r="AK28" s="1">
        <f>IF(Database!AM31="Yes",Database!$C31,0)</f>
        <v>0</v>
      </c>
      <c r="AL28" s="1">
        <f>IF(Database!AN31="Yes",Database!$C31,0)</f>
        <v>0</v>
      </c>
      <c r="AM28" s="1">
        <f>IF(Database!AO31="Yes",Database!$C31,0)</f>
        <v>0</v>
      </c>
      <c r="AN28" s="1">
        <f>IF(Database!AP31="Yes",Database!$C31,0)</f>
        <v>0</v>
      </c>
      <c r="AO28" s="1" t="str">
        <f>Database!C31</f>
        <v>Solar shading – naturalised</v>
      </c>
    </row>
    <row r="29" spans="2:41">
      <c r="B29" s="1" t="str">
        <f>IF(Database!E32="Yes",Database!$C32,0)</f>
        <v>Air tightness (infiltration)</v>
      </c>
      <c r="C29" s="1">
        <f>IF(Database!F32="Yes",Database!$C32,0)</f>
        <v>0</v>
      </c>
      <c r="D29" s="1">
        <f>IF(Database!G32="Yes",Database!$C32,0)</f>
        <v>0</v>
      </c>
      <c r="E29" s="1" t="str">
        <f>IF(Database!H32="Yes",Database!$C32,0)</f>
        <v>Air tightness (infiltration)</v>
      </c>
      <c r="G29" s="1" t="str">
        <f>IF(Database!I32="Yes",Database!$C32,0)</f>
        <v>Air tightness (infiltration)</v>
      </c>
      <c r="H29" s="1" t="str">
        <f>IF(Database!J32="Yes",Database!$C32,0)</f>
        <v>Air tightness (infiltration)</v>
      </c>
      <c r="I29" s="1" t="str">
        <f>IF(Database!K32="Yes",Database!$C32,0)</f>
        <v>Air tightness (infiltration)</v>
      </c>
      <c r="J29" s="1">
        <f>IF(Database!L32="Yes",Database!$C32,0)</f>
        <v>0</v>
      </c>
      <c r="K29" s="1">
        <f>IF(Database!M32="Yes",Database!$C32,0)</f>
        <v>0</v>
      </c>
      <c r="L29" s="1">
        <f>IF(Database!N32="Yes",Database!$C32,0)</f>
        <v>0</v>
      </c>
      <c r="M29" s="1">
        <f>IF(Database!O32="Yes",Database!$C32,0)</f>
        <v>0</v>
      </c>
      <c r="N29" s="1">
        <f>IF(Database!P32="Yes",Database!$C32,0)</f>
        <v>0</v>
      </c>
      <c r="O29" s="1">
        <f>IF(Database!Q32="Yes",Database!$C32,0)</f>
        <v>0</v>
      </c>
      <c r="P29" s="1">
        <f>IF(Database!R32="Yes",Database!$C32,0)</f>
        <v>0</v>
      </c>
      <c r="Q29" s="1" t="str">
        <f>IF(Database!S32="Yes",Database!$C32,0)</f>
        <v>Air tightness (infiltration)</v>
      </c>
      <c r="S29" s="1">
        <f>IF(Database!T32="Yes",Database!$C32,0)</f>
        <v>0</v>
      </c>
      <c r="T29" s="1" t="str">
        <f>IF(Database!U32="Yes",Database!$C32,0)</f>
        <v>Air tightness (infiltration)</v>
      </c>
      <c r="U29" s="1" t="str">
        <f>IF(Database!V32="Yes",Database!$C32,0)</f>
        <v>Air tightness (infiltration)</v>
      </c>
      <c r="V29" s="1">
        <f>IF(Database!W32="Yes",Database!$C32,0)</f>
        <v>0</v>
      </c>
      <c r="W29" s="1">
        <f>IF(Database!X32="Yes",Database!$C32,0)</f>
        <v>0</v>
      </c>
      <c r="X29" s="1">
        <f>IF(Database!Y32="Yes",Database!$C32,0)</f>
        <v>0</v>
      </c>
      <c r="Y29" s="1">
        <f>IF(Database!Z32="Yes",Database!$C32,0)</f>
        <v>0</v>
      </c>
      <c r="Z29" s="1">
        <f>IF(Database!AA32="Yes",Database!$C32,0)</f>
        <v>0</v>
      </c>
      <c r="AA29" s="1">
        <f>IF(Database!AB32="Yes",Database!$C32,0)</f>
        <v>0</v>
      </c>
      <c r="AB29" s="1">
        <f>IF(Database!AC32="Yes",Database!$C32,0)</f>
        <v>0</v>
      </c>
      <c r="AC29" s="1">
        <f>IF(Database!AD32="Yes",Database!$C32,0)</f>
        <v>0</v>
      </c>
      <c r="AD29" s="1">
        <f>IF(Database!AE32="Yes",Database!$C32,0)</f>
        <v>0</v>
      </c>
      <c r="AE29" s="1">
        <f>IF(Database!AF32="Yes",Database!$C32,0)</f>
        <v>0</v>
      </c>
      <c r="AF29" s="1">
        <f>IF(Database!AG32="Yes",Database!$C32,0)</f>
        <v>0</v>
      </c>
      <c r="AG29" s="1" t="str">
        <f>IF(Database!AH32="Yes",Database!$C32,0)</f>
        <v>Air tightness (infiltration)</v>
      </c>
      <c r="AI29" s="1">
        <f>IF(Database!AK32="Yes",Database!$C32,0)</f>
        <v>0</v>
      </c>
      <c r="AJ29" s="1" t="str">
        <f>IF(Database!AL32="Yes",Database!$C32,0)</f>
        <v>Air tightness (infiltration)</v>
      </c>
      <c r="AK29" s="1">
        <f>IF(Database!AM32="Yes",Database!$C32,0)</f>
        <v>0</v>
      </c>
      <c r="AL29" s="1">
        <f>IF(Database!AN32="Yes",Database!$C32,0)</f>
        <v>0</v>
      </c>
      <c r="AM29" s="1">
        <f>IF(Database!AO32="Yes",Database!$C32,0)</f>
        <v>0</v>
      </c>
      <c r="AN29" s="1">
        <f>IF(Database!AP32="Yes",Database!$C32,0)</f>
        <v>0</v>
      </c>
      <c r="AO29" s="1" t="str">
        <f>Database!C32</f>
        <v>Air tightness (infiltration)</v>
      </c>
    </row>
    <row r="30" spans="2:41">
      <c r="B30" s="1" t="str">
        <f>IF(Database!E33="Yes",Database!$C33,0)</f>
        <v>Natural ventilation</v>
      </c>
      <c r="C30" s="1">
        <f>IF(Database!F33="Yes",Database!$C33,0)</f>
        <v>0</v>
      </c>
      <c r="D30" s="1">
        <f>IF(Database!G33="Yes",Database!$C33,0)</f>
        <v>0</v>
      </c>
      <c r="E30" s="1" t="str">
        <f>IF(Database!H33="Yes",Database!$C33,0)</f>
        <v>Natural ventilation</v>
      </c>
      <c r="G30" s="1" t="str">
        <f>IF(Database!I33="Yes",Database!$C33,0)</f>
        <v>Natural ventilation</v>
      </c>
      <c r="H30" s="1">
        <f>IF(Database!J33="Yes",Database!$C33,0)</f>
        <v>0</v>
      </c>
      <c r="I30" s="1">
        <f>IF(Database!K33="Yes",Database!$C33,0)</f>
        <v>0</v>
      </c>
      <c r="J30" s="1">
        <f>IF(Database!L33="Yes",Database!$C33,0)</f>
        <v>0</v>
      </c>
      <c r="K30" s="1">
        <f>IF(Database!M33="Yes",Database!$C33,0)</f>
        <v>0</v>
      </c>
      <c r="L30" s="1">
        <f>IF(Database!N33="Yes",Database!$C33,0)</f>
        <v>0</v>
      </c>
      <c r="M30" s="1">
        <f>IF(Database!O33="Yes",Database!$C33,0)</f>
        <v>0</v>
      </c>
      <c r="N30" s="1">
        <f>IF(Database!P33="Yes",Database!$C33,0)</f>
        <v>0</v>
      </c>
      <c r="O30" s="1">
        <f>IF(Database!Q33="Yes",Database!$C33,0)</f>
        <v>0</v>
      </c>
      <c r="P30" s="1">
        <f>IF(Database!R33="Yes",Database!$C33,0)</f>
        <v>0</v>
      </c>
      <c r="Q30" s="1" t="str">
        <f>IF(Database!S33="Yes",Database!$C33,0)</f>
        <v>Natural ventilation</v>
      </c>
      <c r="S30" s="1">
        <f>IF(Database!T33="Yes",Database!$C33,0)</f>
        <v>0</v>
      </c>
      <c r="T30" s="1" t="str">
        <f>IF(Database!U33="Yes",Database!$C33,0)</f>
        <v>Natural ventilation</v>
      </c>
      <c r="U30" s="1" t="str">
        <f>IF(Database!V33="Yes",Database!$C33,0)</f>
        <v>Natural ventilation</v>
      </c>
      <c r="V30" s="1">
        <f>IF(Database!W33="Yes",Database!$C33,0)</f>
        <v>0</v>
      </c>
      <c r="W30" s="1">
        <f>IF(Database!X33="Yes",Database!$C33,0)</f>
        <v>0</v>
      </c>
      <c r="X30" s="1">
        <f>IF(Database!Y33="Yes",Database!$C33,0)</f>
        <v>0</v>
      </c>
      <c r="Y30" s="1">
        <f>IF(Database!Z33="Yes",Database!$C33,0)</f>
        <v>0</v>
      </c>
      <c r="Z30" s="1">
        <f>IF(Database!AA33="Yes",Database!$C33,0)</f>
        <v>0</v>
      </c>
      <c r="AA30" s="1">
        <f>IF(Database!AB33="Yes",Database!$C33,0)</f>
        <v>0</v>
      </c>
      <c r="AB30" s="1">
        <f>IF(Database!AC33="Yes",Database!$C33,0)</f>
        <v>0</v>
      </c>
      <c r="AC30" s="1">
        <f>IF(Database!AD33="Yes",Database!$C33,0)</f>
        <v>0</v>
      </c>
      <c r="AD30" s="1">
        <f>IF(Database!AE33="Yes",Database!$C33,0)</f>
        <v>0</v>
      </c>
      <c r="AE30" s="1">
        <f>IF(Database!AF33="Yes",Database!$C33,0)</f>
        <v>0</v>
      </c>
      <c r="AF30" s="1">
        <f>IF(Database!AG33="Yes",Database!$C33,0)</f>
        <v>0</v>
      </c>
      <c r="AG30" s="1" t="str">
        <f>IF(Database!AH33="Yes",Database!$C33,0)</f>
        <v>Natural ventilation</v>
      </c>
      <c r="AI30" s="1">
        <f>IF(Database!AK33="Yes",Database!$C33,0)</f>
        <v>0</v>
      </c>
      <c r="AJ30" s="1" t="str">
        <f>IF(Database!AL33="Yes",Database!$C33,0)</f>
        <v>Natural ventilation</v>
      </c>
      <c r="AK30" s="1">
        <f>IF(Database!AM33="Yes",Database!$C33,0)</f>
        <v>0</v>
      </c>
      <c r="AL30" s="1">
        <f>IF(Database!AN33="Yes",Database!$C33,0)</f>
        <v>0</v>
      </c>
      <c r="AM30" s="1">
        <f>IF(Database!AO33="Yes",Database!$C33,0)</f>
        <v>0</v>
      </c>
      <c r="AN30" s="1">
        <f>IF(Database!AP33="Yes",Database!$C33,0)</f>
        <v>0</v>
      </c>
      <c r="AO30" s="1" t="str">
        <f>Database!C33</f>
        <v>Natural ventilation</v>
      </c>
    </row>
    <row r="31" spans="2:41">
      <c r="B31" s="1" t="str">
        <f>IF(Database!E34="Yes",Database!$C34,0)</f>
        <v>Thermal insulation retrofit</v>
      </c>
      <c r="C31" s="1">
        <f>IF(Database!F34="Yes",Database!$C34,0)</f>
        <v>0</v>
      </c>
      <c r="D31" s="1">
        <f>IF(Database!G34="Yes",Database!$C34,0)</f>
        <v>0</v>
      </c>
      <c r="E31" s="1" t="str">
        <f>IF(Database!H34="Yes",Database!$C34,0)</f>
        <v>Thermal insulation retrofit</v>
      </c>
      <c r="G31" s="1" t="str">
        <f>IF(Database!I34="Yes",Database!$C34,0)</f>
        <v>Thermal insulation retrofit</v>
      </c>
      <c r="H31" s="1" t="str">
        <f>IF(Database!J34="Yes",Database!$C34,0)</f>
        <v>Thermal insulation retrofit</v>
      </c>
      <c r="I31" s="1">
        <f>IF(Database!K34="Yes",Database!$C34,0)</f>
        <v>0</v>
      </c>
      <c r="J31" s="1">
        <f>IF(Database!L34="Yes",Database!$C34,0)</f>
        <v>0</v>
      </c>
      <c r="K31" s="1">
        <f>IF(Database!M34="Yes",Database!$C34,0)</f>
        <v>0</v>
      </c>
      <c r="L31" s="1">
        <f>IF(Database!N34="Yes",Database!$C34,0)</f>
        <v>0</v>
      </c>
      <c r="M31" s="1">
        <f>IF(Database!O34="Yes",Database!$C34,0)</f>
        <v>0</v>
      </c>
      <c r="N31" s="1">
        <f>IF(Database!P34="Yes",Database!$C34,0)</f>
        <v>0</v>
      </c>
      <c r="O31" s="1">
        <f>IF(Database!Q34="Yes",Database!$C34,0)</f>
        <v>0</v>
      </c>
      <c r="P31" s="1">
        <f>IF(Database!R34="Yes",Database!$C34,0)</f>
        <v>0</v>
      </c>
      <c r="Q31" s="1" t="str">
        <f>IF(Database!S34="Yes",Database!$C34,0)</f>
        <v>Thermal insulation retrofit</v>
      </c>
      <c r="S31" s="1">
        <f>IF(Database!T34="Yes",Database!$C34,0)</f>
        <v>0</v>
      </c>
      <c r="T31" s="1" t="str">
        <f>IF(Database!U34="Yes",Database!$C34,0)</f>
        <v>Thermal insulation retrofit</v>
      </c>
      <c r="U31" s="1" t="str">
        <f>IF(Database!V34="Yes",Database!$C34,0)</f>
        <v>Thermal insulation retrofit</v>
      </c>
      <c r="V31" s="1">
        <f>IF(Database!W34="Yes",Database!$C34,0)</f>
        <v>0</v>
      </c>
      <c r="W31" s="1">
        <f>IF(Database!X34="Yes",Database!$C34,0)</f>
        <v>0</v>
      </c>
      <c r="X31" s="1">
        <f>IF(Database!Y34="Yes",Database!$C34,0)</f>
        <v>0</v>
      </c>
      <c r="Y31" s="1">
        <f>IF(Database!Z34="Yes",Database!$C34,0)</f>
        <v>0</v>
      </c>
      <c r="Z31" s="1">
        <f>IF(Database!AA34="Yes",Database!$C34,0)</f>
        <v>0</v>
      </c>
      <c r="AA31" s="1">
        <f>IF(Database!AB34="Yes",Database!$C34,0)</f>
        <v>0</v>
      </c>
      <c r="AB31" s="1">
        <f>IF(Database!AC34="Yes",Database!$C34,0)</f>
        <v>0</v>
      </c>
      <c r="AC31" s="1">
        <f>IF(Database!AD34="Yes",Database!$C34,0)</f>
        <v>0</v>
      </c>
      <c r="AD31" s="1">
        <f>IF(Database!AE34="Yes",Database!$C34,0)</f>
        <v>0</v>
      </c>
      <c r="AE31" s="1">
        <f>IF(Database!AF34="Yes",Database!$C34,0)</f>
        <v>0</v>
      </c>
      <c r="AF31" s="1">
        <f>IF(Database!AG34="Yes",Database!$C34,0)</f>
        <v>0</v>
      </c>
      <c r="AG31" s="1" t="str">
        <f>IF(Database!AH34="Yes",Database!$C34,0)</f>
        <v>Thermal insulation retrofit</v>
      </c>
      <c r="AI31" s="1">
        <f>IF(Database!AK34="Yes",Database!$C34,0)</f>
        <v>0</v>
      </c>
      <c r="AJ31" s="1" t="str">
        <f>IF(Database!AL34="Yes",Database!$C34,0)</f>
        <v>Thermal insulation retrofit</v>
      </c>
      <c r="AK31" s="1">
        <f>IF(Database!AM34="Yes",Database!$C34,0)</f>
        <v>0</v>
      </c>
      <c r="AL31" s="1">
        <f>IF(Database!AN34="Yes",Database!$C34,0)</f>
        <v>0</v>
      </c>
      <c r="AM31" s="1">
        <f>IF(Database!AO34="Yes",Database!$C34,0)</f>
        <v>0</v>
      </c>
      <c r="AN31" s="1">
        <f>IF(Database!AP34="Yes",Database!$C34,0)</f>
        <v>0</v>
      </c>
      <c r="AO31" s="1" t="str">
        <f>Database!C34</f>
        <v>Thermal insulation retrofit</v>
      </c>
    </row>
    <row r="32" spans="2:41">
      <c r="B32" s="1" t="str">
        <f>IF(Database!E35="Yes",Database!$C35,0)</f>
        <v>Window glazing</v>
      </c>
      <c r="C32" s="1">
        <f>IF(Database!F35="Yes",Database!$C35,0)</f>
        <v>0</v>
      </c>
      <c r="D32" s="1">
        <f>IF(Database!G35="Yes",Database!$C35,0)</f>
        <v>0</v>
      </c>
      <c r="E32" s="1" t="str">
        <f>IF(Database!H35="Yes",Database!$C35,0)</f>
        <v>Window glazing</v>
      </c>
      <c r="G32" s="1" t="str">
        <f>IF(Database!I35="Yes",Database!$C35,0)</f>
        <v>Window glazing</v>
      </c>
      <c r="H32" s="1" t="str">
        <f>IF(Database!J35="Yes",Database!$C35,0)</f>
        <v>Window glazing</v>
      </c>
      <c r="I32" s="1" t="str">
        <f>IF(Database!K35="Yes",Database!$C35,0)</f>
        <v>Window glazing</v>
      </c>
      <c r="J32" s="1">
        <f>IF(Database!L35="Yes",Database!$C35,0)</f>
        <v>0</v>
      </c>
      <c r="K32" s="1">
        <f>IF(Database!M35="Yes",Database!$C35,0)</f>
        <v>0</v>
      </c>
      <c r="L32" s="1">
        <f>IF(Database!N35="Yes",Database!$C35,0)</f>
        <v>0</v>
      </c>
      <c r="M32" s="1">
        <f>IF(Database!O35="Yes",Database!$C35,0)</f>
        <v>0</v>
      </c>
      <c r="N32" s="1">
        <f>IF(Database!P35="Yes",Database!$C35,0)</f>
        <v>0</v>
      </c>
      <c r="O32" s="1">
        <f>IF(Database!Q35="Yes",Database!$C35,0)</f>
        <v>0</v>
      </c>
      <c r="P32" s="1">
        <f>IF(Database!R35="Yes",Database!$C35,0)</f>
        <v>0</v>
      </c>
      <c r="Q32" s="1" t="str">
        <f>IF(Database!S35="Yes",Database!$C35,0)</f>
        <v>Window glazing</v>
      </c>
      <c r="S32" s="1">
        <f>IF(Database!T35="Yes",Database!$C35,0)</f>
        <v>0</v>
      </c>
      <c r="T32" s="1" t="str">
        <f>IF(Database!U35="Yes",Database!$C35,0)</f>
        <v>Window glazing</v>
      </c>
      <c r="U32" s="1" t="str">
        <f>IF(Database!V35="Yes",Database!$C35,0)</f>
        <v>Window glazing</v>
      </c>
      <c r="V32" s="1">
        <f>IF(Database!W35="Yes",Database!$C35,0)</f>
        <v>0</v>
      </c>
      <c r="W32" s="1">
        <f>IF(Database!X35="Yes",Database!$C35,0)</f>
        <v>0</v>
      </c>
      <c r="X32" s="1">
        <f>IF(Database!Y35="Yes",Database!$C35,0)</f>
        <v>0</v>
      </c>
      <c r="Y32" s="1">
        <f>IF(Database!Z35="Yes",Database!$C35,0)</f>
        <v>0</v>
      </c>
      <c r="Z32" s="1">
        <f>IF(Database!AA35="Yes",Database!$C35,0)</f>
        <v>0</v>
      </c>
      <c r="AA32" s="1">
        <f>IF(Database!AB35="Yes",Database!$C35,0)</f>
        <v>0</v>
      </c>
      <c r="AB32" s="1">
        <f>IF(Database!AC35="Yes",Database!$C35,0)</f>
        <v>0</v>
      </c>
      <c r="AC32" s="1">
        <f>IF(Database!AD35="Yes",Database!$C35,0)</f>
        <v>0</v>
      </c>
      <c r="AD32" s="1">
        <f>IF(Database!AE35="Yes",Database!$C35,0)</f>
        <v>0</v>
      </c>
      <c r="AE32" s="1">
        <f>IF(Database!AF35="Yes",Database!$C35,0)</f>
        <v>0</v>
      </c>
      <c r="AF32" s="1">
        <f>IF(Database!AG35="Yes",Database!$C35,0)</f>
        <v>0</v>
      </c>
      <c r="AG32" s="1" t="str">
        <f>IF(Database!AH35="Yes",Database!$C35,0)</f>
        <v>Window glazing</v>
      </c>
      <c r="AI32" s="1">
        <f>IF(Database!AK35="Yes",Database!$C35,0)</f>
        <v>0</v>
      </c>
      <c r="AJ32" s="1" t="str">
        <f>IF(Database!AL35="Yes",Database!$C35,0)</f>
        <v>Window glazing</v>
      </c>
      <c r="AK32" s="1">
        <f>IF(Database!AM35="Yes",Database!$C35,0)</f>
        <v>0</v>
      </c>
      <c r="AL32" s="1">
        <f>IF(Database!AN35="Yes",Database!$C35,0)</f>
        <v>0</v>
      </c>
      <c r="AM32" s="1">
        <f>IF(Database!AO35="Yes",Database!$C35,0)</f>
        <v>0</v>
      </c>
      <c r="AN32" s="1">
        <f>IF(Database!AP35="Yes",Database!$C35,0)</f>
        <v>0</v>
      </c>
      <c r="AO32" s="1" t="str">
        <f>Database!C35</f>
        <v>Window glazing</v>
      </c>
    </row>
    <row r="33" spans="2:41">
      <c r="B33" s="1" t="str">
        <f>IF(Database!E36="Yes",Database!$C36,0)</f>
        <v>Cool materials – façades and roofs</v>
      </c>
      <c r="C33" s="1">
        <f>IF(Database!F36="Yes",Database!$C36,0)</f>
        <v>0</v>
      </c>
      <c r="D33" s="1">
        <f>IF(Database!G36="Yes",Database!$C36,0)</f>
        <v>0</v>
      </c>
      <c r="E33" s="1" t="str">
        <f>IF(Database!H36="Yes",Database!$C36,0)</f>
        <v>Cool materials – façades and roofs</v>
      </c>
      <c r="G33" s="1" t="str">
        <f>IF(Database!I36="Yes",Database!$C36,0)</f>
        <v>Cool materials – façades and roofs</v>
      </c>
      <c r="H33" s="1" t="str">
        <f>IF(Database!J36="Yes",Database!$C36,0)</f>
        <v>Cool materials – façades and roofs</v>
      </c>
      <c r="I33" s="1">
        <f>IF(Database!K36="Yes",Database!$C36,0)</f>
        <v>0</v>
      </c>
      <c r="J33" s="1">
        <f>IF(Database!L36="Yes",Database!$C36,0)</f>
        <v>0</v>
      </c>
      <c r="K33" s="1">
        <f>IF(Database!M36="Yes",Database!$C36,0)</f>
        <v>0</v>
      </c>
      <c r="L33" s="1">
        <f>IF(Database!N36="Yes",Database!$C36,0)</f>
        <v>0</v>
      </c>
      <c r="M33" s="1">
        <f>IF(Database!O36="Yes",Database!$C36,0)</f>
        <v>0</v>
      </c>
      <c r="N33" s="1">
        <f>IF(Database!P36="Yes",Database!$C36,0)</f>
        <v>0</v>
      </c>
      <c r="O33" s="1">
        <f>IF(Database!Q36="Yes",Database!$C36,0)</f>
        <v>0</v>
      </c>
      <c r="P33" s="1">
        <f>IF(Database!R36="Yes",Database!$C36,0)</f>
        <v>0</v>
      </c>
      <c r="Q33" s="1" t="str">
        <f>IF(Database!S36="Yes",Database!$C36,0)</f>
        <v>Cool materials – façades and roofs</v>
      </c>
      <c r="S33" s="1" t="str">
        <f>IF(Database!T36="Yes",Database!$C36,0)</f>
        <v>Cool materials – façades and roofs</v>
      </c>
      <c r="T33" s="1" t="str">
        <f>IF(Database!U36="Yes",Database!$C36,0)</f>
        <v>Cool materials – façades and roofs</v>
      </c>
      <c r="U33" s="1" t="str">
        <f>IF(Database!V36="Yes",Database!$C36,0)</f>
        <v>Cool materials – façades and roofs</v>
      </c>
      <c r="V33" s="1" t="str">
        <f>IF(Database!W36="Yes",Database!$C36,0)</f>
        <v>Cool materials – façades and roofs</v>
      </c>
      <c r="W33" s="1">
        <f>IF(Database!X36="Yes",Database!$C36,0)</f>
        <v>0</v>
      </c>
      <c r="X33" s="1">
        <f>IF(Database!Y36="Yes",Database!$C36,0)</f>
        <v>0</v>
      </c>
      <c r="Y33" s="1">
        <f>IF(Database!Z36="Yes",Database!$C36,0)</f>
        <v>0</v>
      </c>
      <c r="Z33" s="1">
        <f>IF(Database!AA36="Yes",Database!$C36,0)</f>
        <v>0</v>
      </c>
      <c r="AA33" s="1">
        <f>IF(Database!AB36="Yes",Database!$C36,0)</f>
        <v>0</v>
      </c>
      <c r="AB33" s="1">
        <f>IF(Database!AC36="Yes",Database!$C36,0)</f>
        <v>0</v>
      </c>
      <c r="AC33" s="1">
        <f>IF(Database!AD36="Yes",Database!$C36,0)</f>
        <v>0</v>
      </c>
      <c r="AD33" s="1">
        <f>IF(Database!AE36="Yes",Database!$C36,0)</f>
        <v>0</v>
      </c>
      <c r="AE33" s="1">
        <f>IF(Database!AF36="Yes",Database!$C36,0)</f>
        <v>0</v>
      </c>
      <c r="AF33" s="1">
        <f>IF(Database!AG36="Yes",Database!$C36,0)</f>
        <v>0</v>
      </c>
      <c r="AG33" s="1" t="str">
        <f>IF(Database!AH36="Yes",Database!$C36,0)</f>
        <v>Cool materials – façades and roofs</v>
      </c>
      <c r="AI33" s="1">
        <f>IF(Database!AK36="Yes",Database!$C36,0)</f>
        <v>0</v>
      </c>
      <c r="AJ33" s="1" t="str">
        <f>IF(Database!AL36="Yes",Database!$C36,0)</f>
        <v>Cool materials – façades and roofs</v>
      </c>
      <c r="AK33" s="1">
        <f>IF(Database!AM36="Yes",Database!$C36,0)</f>
        <v>0</v>
      </c>
      <c r="AL33" s="1">
        <f>IF(Database!AN36="Yes",Database!$C36,0)</f>
        <v>0</v>
      </c>
      <c r="AM33" s="1">
        <f>IF(Database!AO36="Yes",Database!$C36,0)</f>
        <v>0</v>
      </c>
      <c r="AN33" s="1">
        <f>IF(Database!AP36="Yes",Database!$C36,0)</f>
        <v>0</v>
      </c>
      <c r="AO33" s="1" t="str">
        <f>Database!C36</f>
        <v>Cool materials – façades and roofs</v>
      </c>
    </row>
    <row r="34" spans="2:41">
      <c r="B34" s="1">
        <f>IF(Database!E37="Yes",Database!$C37,0)</f>
        <v>0</v>
      </c>
      <c r="C34" s="1" t="str">
        <f>IF(Database!F37="Yes",Database!$C37,0)</f>
        <v>Cool materials – roads and pavement</v>
      </c>
      <c r="D34" s="1" t="str">
        <f>IF(Database!G37="Yes",Database!$C37,0)</f>
        <v>Cool materials – roads and pavement</v>
      </c>
      <c r="E34" s="1" t="str">
        <f>IF(Database!H37="Yes",Database!$C37,0)</f>
        <v>Cool materials – roads and pavement</v>
      </c>
      <c r="G34" s="1">
        <f>IF(Database!I37="Yes",Database!$C37,0)</f>
        <v>0</v>
      </c>
      <c r="H34" s="1">
        <f>IF(Database!J37="Yes",Database!$C37,0)</f>
        <v>0</v>
      </c>
      <c r="I34" s="1">
        <f>IF(Database!K37="Yes",Database!$C37,0)</f>
        <v>0</v>
      </c>
      <c r="J34" s="1" t="str">
        <f>IF(Database!L37="Yes",Database!$C37,0)</f>
        <v>Cool materials – roads and pavement</v>
      </c>
      <c r="K34" s="1" t="str">
        <f>IF(Database!M37="Yes",Database!$C37,0)</f>
        <v>Cool materials – roads and pavement</v>
      </c>
      <c r="L34" s="1" t="str">
        <f>IF(Database!N37="Yes",Database!$C37,0)</f>
        <v>Cool materials – roads and pavement</v>
      </c>
      <c r="M34" s="1" t="str">
        <f>IF(Database!O37="Yes",Database!$C37,0)</f>
        <v>Cool materials – roads and pavement</v>
      </c>
      <c r="N34" s="1" t="str">
        <f>IF(Database!P37="Yes",Database!$C37,0)</f>
        <v>Cool materials – roads and pavement</v>
      </c>
      <c r="O34" s="1" t="str">
        <f>IF(Database!Q37="Yes",Database!$C37,0)</f>
        <v>Cool materials – roads and pavement</v>
      </c>
      <c r="P34" s="1" t="str">
        <f>IF(Database!R37="Yes",Database!$C37,0)</f>
        <v>Cool materials – roads and pavement</v>
      </c>
      <c r="Q34" s="1" t="str">
        <f>IF(Database!S37="Yes",Database!$C37,0)</f>
        <v>Cool materials – roads and pavement</v>
      </c>
      <c r="S34" s="1">
        <f>IF(Database!T37="Yes",Database!$C37,0)</f>
        <v>0</v>
      </c>
      <c r="T34" s="1">
        <f>IF(Database!U37="Yes",Database!$C37,0)</f>
        <v>0</v>
      </c>
      <c r="U34" s="1">
        <f>IF(Database!V37="Yes",Database!$C37,0)</f>
        <v>0</v>
      </c>
      <c r="V34" s="1">
        <f>IF(Database!W37="Yes",Database!$C37,0)</f>
        <v>0</v>
      </c>
      <c r="W34" s="1">
        <f>IF(Database!X37="Yes",Database!$C37,0)</f>
        <v>0</v>
      </c>
      <c r="X34" s="1" t="str">
        <f>IF(Database!Y37="Yes",Database!$C37,0)</f>
        <v>Cool materials – roads and pavement</v>
      </c>
      <c r="Y34" s="1">
        <f>IF(Database!Z37="Yes",Database!$C37,0)</f>
        <v>0</v>
      </c>
      <c r="Z34" s="1" t="str">
        <f>IF(Database!AA37="Yes",Database!$C37,0)</f>
        <v>Cool materials – roads and pavement</v>
      </c>
      <c r="AA34" s="1">
        <f>IF(Database!AB37="Yes",Database!$C37,0)</f>
        <v>0</v>
      </c>
      <c r="AB34" s="1">
        <f>IF(Database!AC37="Yes",Database!$C37,0)</f>
        <v>0</v>
      </c>
      <c r="AC34" s="1">
        <f>IF(Database!AD37="Yes",Database!$C37,0)</f>
        <v>0</v>
      </c>
      <c r="AD34" s="1">
        <f>IF(Database!AE37="Yes",Database!$C37,0)</f>
        <v>0</v>
      </c>
      <c r="AE34" s="1">
        <f>IF(Database!AF37="Yes",Database!$C37,0)</f>
        <v>0</v>
      </c>
      <c r="AF34" s="1">
        <f>IF(Database!AG37="Yes",Database!$C37,0)</f>
        <v>0</v>
      </c>
      <c r="AG34" s="1" t="str">
        <f>IF(Database!AH37="Yes",Database!$C37,0)</f>
        <v>Cool materials – roads and pavement</v>
      </c>
      <c r="AI34" s="1">
        <f>IF(Database!AK37="Yes",Database!$C37,0)</f>
        <v>0</v>
      </c>
      <c r="AJ34" s="1" t="str">
        <f>IF(Database!AL37="Yes",Database!$C37,0)</f>
        <v>Cool materials – roads and pavement</v>
      </c>
      <c r="AK34" s="1">
        <f>IF(Database!AM37="Yes",Database!$C37,0)</f>
        <v>0</v>
      </c>
      <c r="AL34" s="1">
        <f>IF(Database!AN37="Yes",Database!$C37,0)</f>
        <v>0</v>
      </c>
      <c r="AM34" s="1">
        <f>IF(Database!AO37="Yes",Database!$C37,0)</f>
        <v>0</v>
      </c>
      <c r="AN34" s="1">
        <f>IF(Database!AP37="Yes",Database!$C37,0)</f>
        <v>0</v>
      </c>
      <c r="AO34" s="1" t="str">
        <f>Database!C37</f>
        <v>Cool materials – roads and pavement</v>
      </c>
    </row>
    <row r="35" spans="2:41">
      <c r="B35" s="1">
        <f>IF(Database!E38="Yes",Database!$C38,0)</f>
        <v>0</v>
      </c>
      <c r="C35" s="1" t="str">
        <f>IF(Database!F38="Yes",Database!$C38,0)</f>
        <v>Hedge planting</v>
      </c>
      <c r="D35" s="1" t="str">
        <f>IF(Database!G38="Yes",Database!$C38,0)</f>
        <v>Hedge planting</v>
      </c>
      <c r="E35" s="1" t="str">
        <f>IF(Database!H38="Yes",Database!$C38,0)</f>
        <v>Hedge planting</v>
      </c>
      <c r="G35" s="1">
        <f>IF(Database!I38="Yes",Database!$C38,0)</f>
        <v>0</v>
      </c>
      <c r="H35" s="1">
        <f>IF(Database!J38="Yes",Database!$C38,0)</f>
        <v>0</v>
      </c>
      <c r="I35" s="1">
        <f>IF(Database!K38="Yes",Database!$C38,0)</f>
        <v>0</v>
      </c>
      <c r="J35" s="1" t="str">
        <f>IF(Database!L38="Yes",Database!$C38,0)</f>
        <v>Hedge planting</v>
      </c>
      <c r="K35" s="1" t="str">
        <f>IF(Database!M38="Yes",Database!$C38,0)</f>
        <v>Hedge planting</v>
      </c>
      <c r="L35" s="1" t="str">
        <f>IF(Database!N38="Yes",Database!$C38,0)</f>
        <v>Hedge planting</v>
      </c>
      <c r="M35" s="1" t="str">
        <f>IF(Database!O38="Yes",Database!$C38,0)</f>
        <v>Hedge planting</v>
      </c>
      <c r="N35" s="1" t="str">
        <f>IF(Database!P38="Yes",Database!$C38,0)</f>
        <v>Hedge planting</v>
      </c>
      <c r="O35" s="1" t="str">
        <f>IF(Database!Q38="Yes",Database!$C38,0)</f>
        <v>Hedge planting</v>
      </c>
      <c r="P35" s="1" t="str">
        <f>IF(Database!R38="Yes",Database!$C38,0)</f>
        <v>Hedge planting</v>
      </c>
      <c r="Q35" s="1" t="str">
        <f>IF(Database!S38="Yes",Database!$C38,0)</f>
        <v>Hedge planting</v>
      </c>
      <c r="S35" s="1">
        <f>IF(Database!T38="Yes",Database!$C38,0)</f>
        <v>0</v>
      </c>
      <c r="T35" s="1">
        <f>IF(Database!U38="Yes",Database!$C38,0)</f>
        <v>0</v>
      </c>
      <c r="U35" s="1">
        <f>IF(Database!V38="Yes",Database!$C38,0)</f>
        <v>0</v>
      </c>
      <c r="V35" s="1" t="str">
        <f>IF(Database!W38="Yes",Database!$C38,0)</f>
        <v>Hedge planting</v>
      </c>
      <c r="W35" s="1">
        <f>IF(Database!X38="Yes",Database!$C38,0)</f>
        <v>0</v>
      </c>
      <c r="X35" s="1">
        <f>IF(Database!Y38="Yes",Database!$C38,0)</f>
        <v>0</v>
      </c>
      <c r="Y35" s="1" t="str">
        <f>IF(Database!Z38="Yes",Database!$C38,0)</f>
        <v>Hedge planting</v>
      </c>
      <c r="Z35" s="1" t="str">
        <f>IF(Database!AA38="Yes",Database!$C38,0)</f>
        <v>Hedge planting</v>
      </c>
      <c r="AA35" s="1">
        <f>IF(Database!AB38="Yes",Database!$C38,0)</f>
        <v>0</v>
      </c>
      <c r="AB35" s="1">
        <f>IF(Database!AC38="Yes",Database!$C38,0)</f>
        <v>0</v>
      </c>
      <c r="AC35" s="1">
        <f>IF(Database!AD38="Yes",Database!$C38,0)</f>
        <v>0</v>
      </c>
      <c r="AD35" s="1" t="str">
        <f>IF(Database!AE38="Yes",Database!$C38,0)</f>
        <v>Hedge planting</v>
      </c>
      <c r="AE35" s="1">
        <f>IF(Database!AF38="Yes",Database!$C38,0)</f>
        <v>0</v>
      </c>
      <c r="AF35" s="1">
        <f>IF(Database!AG38="Yes",Database!$C38,0)</f>
        <v>0</v>
      </c>
      <c r="AG35" s="1" t="str">
        <f>IF(Database!AH38="Yes",Database!$C38,0)</f>
        <v>Hedge planting</v>
      </c>
      <c r="AI35" s="1">
        <f>IF(Database!AK38="Yes",Database!$C38,0)</f>
        <v>0</v>
      </c>
      <c r="AJ35" s="1" t="str">
        <f>IF(Database!AL38="Yes",Database!$C38,0)</f>
        <v>Hedge planting</v>
      </c>
      <c r="AK35" s="1">
        <f>IF(Database!AM38="Yes",Database!$C38,0)</f>
        <v>0</v>
      </c>
      <c r="AL35" s="1" t="str">
        <f>IF(Database!AN38="Yes",Database!$C38,0)</f>
        <v>Hedge planting</v>
      </c>
      <c r="AM35" s="1">
        <f>IF(Database!AO38="Yes",Database!$C38,0)</f>
        <v>0</v>
      </c>
      <c r="AN35" s="1">
        <f>IF(Database!AP38="Yes",Database!$C38,0)</f>
        <v>0</v>
      </c>
      <c r="AO35" s="1" t="str">
        <f>Database!C38</f>
        <v>Hedge planting</v>
      </c>
    </row>
    <row r="36" spans="2:41">
      <c r="B36" s="1">
        <f>IF(Database!E39="Yes",Database!$C39,0)</f>
        <v>0</v>
      </c>
      <c r="C36" s="1" t="str">
        <f>IF(Database!F39="Yes",Database!$C39,0)</f>
        <v>Naturalising hard surfaces (roads)</v>
      </c>
      <c r="D36" s="1" t="str">
        <f>IF(Database!G39="Yes",Database!$C39,0)</f>
        <v>Naturalising hard surfaces (roads)</v>
      </c>
      <c r="E36" s="1" t="str">
        <f>IF(Database!H39="Yes",Database!$C39,0)</f>
        <v>Naturalising hard surfaces (roads)</v>
      </c>
      <c r="G36" s="1">
        <f>IF(Database!I39="Yes",Database!$C39,0)</f>
        <v>0</v>
      </c>
      <c r="H36" s="1">
        <f>IF(Database!J39="Yes",Database!$C39,0)</f>
        <v>0</v>
      </c>
      <c r="I36" s="1">
        <f>IF(Database!K39="Yes",Database!$C39,0)</f>
        <v>0</v>
      </c>
      <c r="J36" s="1">
        <f>IF(Database!L39="Yes",Database!$C39,0)</f>
        <v>0</v>
      </c>
      <c r="K36" s="1">
        <f>IF(Database!M39="Yes",Database!$C39,0)</f>
        <v>0</v>
      </c>
      <c r="L36" s="1" t="str">
        <f>IF(Database!N39="Yes",Database!$C39,0)</f>
        <v>Naturalising hard surfaces (roads)</v>
      </c>
      <c r="M36" s="1" t="str">
        <f>IF(Database!O39="Yes",Database!$C39,0)</f>
        <v>Naturalising hard surfaces (roads)</v>
      </c>
      <c r="N36" s="1">
        <f>IF(Database!P39="Yes",Database!$C39,0)</f>
        <v>0</v>
      </c>
      <c r="O36" s="1" t="str">
        <f>IF(Database!Q39="Yes",Database!$C39,0)</f>
        <v>Naturalising hard surfaces (roads)</v>
      </c>
      <c r="P36" s="1" t="str">
        <f>IF(Database!R39="Yes",Database!$C39,0)</f>
        <v>Naturalising hard surfaces (roads)</v>
      </c>
      <c r="Q36" s="1" t="str">
        <f>IF(Database!S39="Yes",Database!$C39,0)</f>
        <v>Naturalising hard surfaces (roads)</v>
      </c>
      <c r="S36" s="1">
        <f>IF(Database!T39="Yes",Database!$C39,0)</f>
        <v>0</v>
      </c>
      <c r="T36" s="1">
        <f>IF(Database!U39="Yes",Database!$C39,0)</f>
        <v>0</v>
      </c>
      <c r="U36" s="1">
        <f>IF(Database!V39="Yes",Database!$C39,0)</f>
        <v>0</v>
      </c>
      <c r="V36" s="1">
        <f>IF(Database!W39="Yes",Database!$C39,0)</f>
        <v>0</v>
      </c>
      <c r="W36" s="1">
        <f>IF(Database!X39="Yes",Database!$C39,0)</f>
        <v>0</v>
      </c>
      <c r="X36" s="1">
        <f>IF(Database!Y39="Yes",Database!$C39,0)</f>
        <v>0</v>
      </c>
      <c r="Y36" s="1" t="str">
        <f>IF(Database!Z39="Yes",Database!$C39,0)</f>
        <v>Naturalising hard surfaces (roads)</v>
      </c>
      <c r="Z36" s="1" t="str">
        <f>IF(Database!AA39="Yes",Database!$C39,0)</f>
        <v>Naturalising hard surfaces (roads)</v>
      </c>
      <c r="AA36" s="1">
        <f>IF(Database!AB39="Yes",Database!$C39,0)</f>
        <v>0</v>
      </c>
      <c r="AB36" s="1">
        <f>IF(Database!AC39="Yes",Database!$C39,0)</f>
        <v>0</v>
      </c>
      <c r="AC36" s="1" t="str">
        <f>IF(Database!AD39="Yes",Database!$C39,0)</f>
        <v>Naturalising hard surfaces (roads)</v>
      </c>
      <c r="AD36" s="1">
        <f>IF(Database!AE39="Yes",Database!$C39,0)</f>
        <v>0</v>
      </c>
      <c r="AE36" s="1">
        <f>IF(Database!AF39="Yes",Database!$C39,0)</f>
        <v>0</v>
      </c>
      <c r="AF36" s="1">
        <f>IF(Database!AG39="Yes",Database!$C39,0)</f>
        <v>0</v>
      </c>
      <c r="AG36" s="1" t="str">
        <f>IF(Database!AH39="Yes",Database!$C39,0)</f>
        <v>Naturalising hard surfaces (roads)</v>
      </c>
      <c r="AI36" s="1">
        <f>IF(Database!AK39="Yes",Database!$C39,0)</f>
        <v>0</v>
      </c>
      <c r="AJ36" s="1" t="str">
        <f>IF(Database!AL39="Yes",Database!$C39,0)</f>
        <v>Naturalising hard surfaces (roads)</v>
      </c>
      <c r="AK36" s="1">
        <f>IF(Database!AM39="Yes",Database!$C39,0)</f>
        <v>0</v>
      </c>
      <c r="AL36" s="1" t="str">
        <f>IF(Database!AN39="Yes",Database!$C39,0)</f>
        <v>Naturalising hard surfaces (roads)</v>
      </c>
      <c r="AM36" s="1">
        <f>IF(Database!AO39="Yes",Database!$C39,0)</f>
        <v>0</v>
      </c>
      <c r="AN36" s="1">
        <f>IF(Database!AP39="Yes",Database!$C39,0)</f>
        <v>0</v>
      </c>
      <c r="AO36" s="1" t="str">
        <f>Database!C39</f>
        <v>Naturalising hard surfaces (roads)</v>
      </c>
    </row>
    <row r="37" spans="2:41">
      <c r="B37" s="1">
        <f>IF(Database!E40="Yes",Database!$C40,0)</f>
        <v>0</v>
      </c>
      <c r="C37" s="1" t="str">
        <f>IF(Database!F40="Yes",Database!$C40,0)</f>
        <v>Pavement watering/wetting</v>
      </c>
      <c r="D37" s="1">
        <f>IF(Database!G40="Yes",Database!$C40,0)</f>
        <v>0</v>
      </c>
      <c r="E37" s="1" t="str">
        <f>IF(Database!H40="Yes",Database!$C40,0)</f>
        <v>Pavement watering/wetting</v>
      </c>
      <c r="G37" s="1">
        <f>IF(Database!I40="Yes",Database!$C40,0)</f>
        <v>0</v>
      </c>
      <c r="H37" s="1">
        <f>IF(Database!J40="Yes",Database!$C40,0)</f>
        <v>0</v>
      </c>
      <c r="I37" s="1">
        <f>IF(Database!K40="Yes",Database!$C40,0)</f>
        <v>0</v>
      </c>
      <c r="J37" s="1">
        <f>IF(Database!L40="Yes",Database!$C40,0)</f>
        <v>0</v>
      </c>
      <c r="K37" s="1">
        <f>IF(Database!M40="Yes",Database!$C40,0)</f>
        <v>0</v>
      </c>
      <c r="L37" s="1" t="str">
        <f>IF(Database!N40="Yes",Database!$C40,0)</f>
        <v>Pavement watering/wetting</v>
      </c>
      <c r="M37" s="1" t="str">
        <f>IF(Database!O40="Yes",Database!$C40,0)</f>
        <v>Pavement watering/wetting</v>
      </c>
      <c r="N37" s="1" t="str">
        <f>IF(Database!P40="Yes",Database!$C40,0)</f>
        <v>Pavement watering/wetting</v>
      </c>
      <c r="O37" s="1" t="str">
        <f>IF(Database!Q40="Yes",Database!$C40,0)</f>
        <v>Pavement watering/wetting</v>
      </c>
      <c r="P37" s="1">
        <f>IF(Database!R40="Yes",Database!$C40,0)</f>
        <v>0</v>
      </c>
      <c r="Q37" s="1" t="str">
        <f>IF(Database!S40="Yes",Database!$C40,0)</f>
        <v>Pavement watering/wetting</v>
      </c>
      <c r="S37" s="1">
        <f>IF(Database!T40="Yes",Database!$C40,0)</f>
        <v>0</v>
      </c>
      <c r="T37" s="1">
        <f>IF(Database!U40="Yes",Database!$C40,0)</f>
        <v>0</v>
      </c>
      <c r="U37" s="1">
        <f>IF(Database!V40="Yes",Database!$C40,0)</f>
        <v>0</v>
      </c>
      <c r="V37" s="1">
        <f>IF(Database!W40="Yes",Database!$C40,0)</f>
        <v>0</v>
      </c>
      <c r="W37" s="1">
        <f>IF(Database!X40="Yes",Database!$C40,0)</f>
        <v>0</v>
      </c>
      <c r="X37" s="1" t="str">
        <f>IF(Database!Y40="Yes",Database!$C40,0)</f>
        <v>Pavement watering/wetting</v>
      </c>
      <c r="Y37" s="1">
        <f>IF(Database!Z40="Yes",Database!$C40,0)</f>
        <v>0</v>
      </c>
      <c r="Z37" s="1" t="str">
        <f>IF(Database!AA40="Yes",Database!$C40,0)</f>
        <v>Pavement watering/wetting</v>
      </c>
      <c r="AA37" s="1">
        <f>IF(Database!AB40="Yes",Database!$C40,0)</f>
        <v>0</v>
      </c>
      <c r="AB37" s="1">
        <f>IF(Database!AC40="Yes",Database!$C40,0)</f>
        <v>0</v>
      </c>
      <c r="AC37" s="1">
        <f>IF(Database!AD40="Yes",Database!$C40,0)</f>
        <v>0</v>
      </c>
      <c r="AD37" s="1">
        <f>IF(Database!AE40="Yes",Database!$C40,0)</f>
        <v>0</v>
      </c>
      <c r="AE37" s="1">
        <f>IF(Database!AF40="Yes",Database!$C40,0)</f>
        <v>0</v>
      </c>
      <c r="AF37" s="1">
        <f>IF(Database!AG40="Yes",Database!$C40,0)</f>
        <v>0</v>
      </c>
      <c r="AG37" s="1" t="str">
        <f>IF(Database!AH40="Yes",Database!$C40,0)</f>
        <v>Pavement watering/wetting</v>
      </c>
      <c r="AI37" s="1">
        <f>IF(Database!AK40="Yes",Database!$C40,0)</f>
        <v>0</v>
      </c>
      <c r="AJ37" s="1" t="str">
        <f>IF(Database!AL40="Yes",Database!$C40,0)</f>
        <v>Pavement watering/wetting</v>
      </c>
      <c r="AK37" s="1">
        <f>IF(Database!AM40="Yes",Database!$C40,0)</f>
        <v>0</v>
      </c>
      <c r="AL37" s="1">
        <f>IF(Database!AN40="Yes",Database!$C40,0)</f>
        <v>0</v>
      </c>
      <c r="AM37" s="1">
        <f>IF(Database!AO40="Yes",Database!$C40,0)</f>
        <v>0</v>
      </c>
      <c r="AN37" s="1">
        <f>IF(Database!AP40="Yes",Database!$C40,0)</f>
        <v>0</v>
      </c>
      <c r="AO37" s="1" t="str">
        <f>Database!C40</f>
        <v>Pavement watering/wetting</v>
      </c>
    </row>
    <row r="38" spans="2:41">
      <c r="B38" s="1">
        <f>IF(Database!E41="Yes",Database!$C41,0)</f>
        <v>0</v>
      </c>
      <c r="C38" s="1" t="str">
        <f>IF(Database!F41="Yes",Database!$C41,0)</f>
        <v>Drinking fountains in public realm</v>
      </c>
      <c r="D38" s="1" t="str">
        <f>IF(Database!G41="Yes",Database!$C41,0)</f>
        <v>Drinking fountains in public realm</v>
      </c>
      <c r="E38" s="1" t="str">
        <f>IF(Database!H41="Yes",Database!$C41,0)</f>
        <v>Drinking fountains in public realm</v>
      </c>
      <c r="G38" s="1">
        <f>IF(Database!I41="Yes",Database!$C41,0)</f>
        <v>0</v>
      </c>
      <c r="H38" s="1">
        <f>IF(Database!J41="Yes",Database!$C41,0)</f>
        <v>0</v>
      </c>
      <c r="I38" s="1">
        <f>IF(Database!K41="Yes",Database!$C41,0)</f>
        <v>0</v>
      </c>
      <c r="J38" s="1" t="str">
        <f>IF(Database!L41="Yes",Database!$C41,0)</f>
        <v>Drinking fountains in public realm</v>
      </c>
      <c r="K38" s="1" t="str">
        <f>IF(Database!M41="Yes",Database!$C41,0)</f>
        <v>Drinking fountains in public realm</v>
      </c>
      <c r="L38" s="1">
        <f>IF(Database!N41="Yes",Database!$C41,0)</f>
        <v>0</v>
      </c>
      <c r="M38" s="1">
        <f>IF(Database!O41="Yes",Database!$C41,0)</f>
        <v>0</v>
      </c>
      <c r="N38" s="1" t="str">
        <f>IF(Database!P41="Yes",Database!$C41,0)</f>
        <v>Drinking fountains in public realm</v>
      </c>
      <c r="O38" s="1" t="str">
        <f>IF(Database!Q41="Yes",Database!$C41,0)</f>
        <v>Drinking fountains in public realm</v>
      </c>
      <c r="P38" s="1" t="str">
        <f>IF(Database!R41="Yes",Database!$C41,0)</f>
        <v>Drinking fountains in public realm</v>
      </c>
      <c r="Q38" s="1" t="str">
        <f>IF(Database!S41="Yes",Database!$C41,0)</f>
        <v>Drinking fountains in public realm</v>
      </c>
      <c r="S38" s="1">
        <f>IF(Database!T41="Yes",Database!$C41,0)</f>
        <v>0</v>
      </c>
      <c r="T38" s="1">
        <f>IF(Database!U41="Yes",Database!$C41,0)</f>
        <v>0</v>
      </c>
      <c r="U38" s="1">
        <f>IF(Database!V41="Yes",Database!$C41,0)</f>
        <v>0</v>
      </c>
      <c r="V38" s="1">
        <f>IF(Database!W41="Yes",Database!$C41,0)</f>
        <v>0</v>
      </c>
      <c r="W38" s="1">
        <f>IF(Database!X41="Yes",Database!$C41,0)</f>
        <v>0</v>
      </c>
      <c r="X38" s="1">
        <f>IF(Database!Y41="Yes",Database!$C41,0)</f>
        <v>0</v>
      </c>
      <c r="Y38" s="1">
        <f>IF(Database!Z41="Yes",Database!$C41,0)</f>
        <v>0</v>
      </c>
      <c r="Z38" s="1">
        <f>IF(Database!AA41="Yes",Database!$C41,0)</f>
        <v>0</v>
      </c>
      <c r="AA38" s="1" t="str">
        <f>IF(Database!AB41="Yes",Database!$C41,0)</f>
        <v>Drinking fountains in public realm</v>
      </c>
      <c r="AB38" s="1">
        <f>IF(Database!AC41="Yes",Database!$C41,0)</f>
        <v>0</v>
      </c>
      <c r="AC38" s="1">
        <f>IF(Database!AD41="Yes",Database!$C41,0)</f>
        <v>0</v>
      </c>
      <c r="AD38" s="1">
        <f>IF(Database!AE41="Yes",Database!$C41,0)</f>
        <v>0</v>
      </c>
      <c r="AE38" s="1">
        <f>IF(Database!AF41="Yes",Database!$C41,0)</f>
        <v>0</v>
      </c>
      <c r="AF38" s="1">
        <f>IF(Database!AG41="Yes",Database!$C41,0)</f>
        <v>0</v>
      </c>
      <c r="AG38" s="1" t="str">
        <f>IF(Database!AH41="Yes",Database!$C41,0)</f>
        <v>Drinking fountains in public realm</v>
      </c>
      <c r="AI38" s="1">
        <f>IF(Database!AK41="Yes",Database!$C41,0)</f>
        <v>0</v>
      </c>
      <c r="AJ38" s="1" t="str">
        <f>IF(Database!AL41="Yes",Database!$C41,0)</f>
        <v>Drinking fountains in public realm</v>
      </c>
      <c r="AK38" s="1">
        <f>IF(Database!AM41="Yes",Database!$C41,0)</f>
        <v>0</v>
      </c>
      <c r="AL38" s="1">
        <f>IF(Database!AN41="Yes",Database!$C41,0)</f>
        <v>0</v>
      </c>
      <c r="AM38" s="1">
        <f>IF(Database!AO41="Yes",Database!$C41,0)</f>
        <v>0</v>
      </c>
      <c r="AN38" s="1">
        <f>IF(Database!AP41="Yes",Database!$C41,0)</f>
        <v>0</v>
      </c>
      <c r="AO38" s="1" t="str">
        <f>Database!C41</f>
        <v>Drinking fountains in public realm</v>
      </c>
    </row>
    <row r="39" spans="2:41">
      <c r="B39" s="1">
        <f>IF(Database!E42="Yes",Database!$C42,0)</f>
        <v>0</v>
      </c>
      <c r="C39" s="1" t="str">
        <f>IF(Database!F42="Yes",Database!$C42,0)</f>
        <v>Pools and fountains in public realm</v>
      </c>
      <c r="D39" s="1">
        <f>IF(Database!G42="Yes",Database!$C42,0)</f>
        <v>0</v>
      </c>
      <c r="E39" s="1" t="str">
        <f>IF(Database!H42="Yes",Database!$C42,0)</f>
        <v>Pools and fountains in public realm</v>
      </c>
      <c r="G39" s="1">
        <f>IF(Database!I42="Yes",Database!$C42,0)</f>
        <v>0</v>
      </c>
      <c r="H39" s="1">
        <f>IF(Database!J42="Yes",Database!$C42,0)</f>
        <v>0</v>
      </c>
      <c r="I39" s="1">
        <f>IF(Database!K42="Yes",Database!$C42,0)</f>
        <v>0</v>
      </c>
      <c r="J39" s="1" t="str">
        <f>IF(Database!L42="Yes",Database!$C42,0)</f>
        <v>Pools and fountains in public realm</v>
      </c>
      <c r="K39" s="1" t="str">
        <f>IF(Database!M42="Yes",Database!$C42,0)</f>
        <v>Pools and fountains in public realm</v>
      </c>
      <c r="L39" s="1">
        <f>IF(Database!N42="Yes",Database!$C42,0)</f>
        <v>0</v>
      </c>
      <c r="M39" s="1">
        <f>IF(Database!O42="Yes",Database!$C42,0)</f>
        <v>0</v>
      </c>
      <c r="N39" s="1" t="str">
        <f>IF(Database!P42="Yes",Database!$C42,0)</f>
        <v>Pools and fountains in public realm</v>
      </c>
      <c r="O39" s="1" t="str">
        <f>IF(Database!Q42="Yes",Database!$C42,0)</f>
        <v>Pools and fountains in public realm</v>
      </c>
      <c r="P39" s="1">
        <f>IF(Database!R42="Yes",Database!$C42,0)</f>
        <v>0</v>
      </c>
      <c r="Q39" s="1" t="str">
        <f>IF(Database!S42="Yes",Database!$C42,0)</f>
        <v>Pools and fountains in public realm</v>
      </c>
      <c r="S39" s="1">
        <f>IF(Database!T42="Yes",Database!$C42,0)</f>
        <v>0</v>
      </c>
      <c r="T39" s="1">
        <f>IF(Database!U42="Yes",Database!$C42,0)</f>
        <v>0</v>
      </c>
      <c r="U39" s="1">
        <f>IF(Database!V42="Yes",Database!$C42,0)</f>
        <v>0</v>
      </c>
      <c r="V39" s="1">
        <f>IF(Database!W42="Yes",Database!$C42,0)</f>
        <v>0</v>
      </c>
      <c r="W39" s="1">
        <f>IF(Database!X42="Yes",Database!$C42,0)</f>
        <v>0</v>
      </c>
      <c r="X39" s="1" t="str">
        <f>IF(Database!Y42="Yes",Database!$C42,0)</f>
        <v>Pools and fountains in public realm</v>
      </c>
      <c r="Y39" s="1">
        <f>IF(Database!Z42="Yes",Database!$C42,0)</f>
        <v>0</v>
      </c>
      <c r="Z39" s="1" t="str">
        <f>IF(Database!AA42="Yes",Database!$C42,0)</f>
        <v>Pools and fountains in public realm</v>
      </c>
      <c r="AA39" s="1" t="str">
        <f>IF(Database!AB42="Yes",Database!$C42,0)</f>
        <v>Pools and fountains in public realm</v>
      </c>
      <c r="AB39" s="1">
        <f>IF(Database!AC42="Yes",Database!$C42,0)</f>
        <v>0</v>
      </c>
      <c r="AC39" s="1">
        <f>IF(Database!AD42="Yes",Database!$C42,0)</f>
        <v>0</v>
      </c>
      <c r="AD39" s="1">
        <f>IF(Database!AE42="Yes",Database!$C42,0)</f>
        <v>0</v>
      </c>
      <c r="AE39" s="1">
        <f>IF(Database!AF42="Yes",Database!$C42,0)</f>
        <v>0</v>
      </c>
      <c r="AF39" s="1">
        <f>IF(Database!AG42="Yes",Database!$C42,0)</f>
        <v>0</v>
      </c>
      <c r="AG39" s="1" t="str">
        <f>IF(Database!AH42="Yes",Database!$C42,0)</f>
        <v>Pools and fountains in public realm</v>
      </c>
      <c r="AI39" s="1">
        <f>IF(Database!AK42="Yes",Database!$C42,0)</f>
        <v>0</v>
      </c>
      <c r="AJ39" s="1" t="str">
        <f>IF(Database!AL42="Yes",Database!$C42,0)</f>
        <v>Pools and fountains in public realm</v>
      </c>
      <c r="AK39" s="1">
        <f>IF(Database!AM42="Yes",Database!$C42,0)</f>
        <v>0</v>
      </c>
      <c r="AL39" s="1" t="str">
        <f>IF(Database!AN42="Yes",Database!$C42,0)</f>
        <v>Pools and fountains in public realm</v>
      </c>
      <c r="AM39" s="1">
        <f>IF(Database!AO42="Yes",Database!$C42,0)</f>
        <v>0</v>
      </c>
      <c r="AN39" s="1">
        <f>IF(Database!AP42="Yes",Database!$C42,0)</f>
        <v>0</v>
      </c>
      <c r="AO39" s="1" t="str">
        <f>Database!C42</f>
        <v>Pools and fountains in public realm</v>
      </c>
    </row>
    <row r="40" spans="2:41">
      <c r="B40" s="1">
        <f>IF(Database!E43="Yes",Database!$C43,0)</f>
        <v>0</v>
      </c>
      <c r="C40" s="1">
        <f>IF(Database!F43="Yes",Database!$C43,0)</f>
        <v>0</v>
      </c>
      <c r="D40" s="1" t="str">
        <f>IF(Database!G43="Yes",Database!$C43,0)</f>
        <v>Ponds</v>
      </c>
      <c r="E40" s="1" t="str">
        <f>IF(Database!H43="Yes",Database!$C43,0)</f>
        <v>Ponds</v>
      </c>
      <c r="G40" s="1">
        <f>IF(Database!I43="Yes",Database!$C43,0)</f>
        <v>0</v>
      </c>
      <c r="H40" s="1">
        <f>IF(Database!J43="Yes",Database!$C43,0)</f>
        <v>0</v>
      </c>
      <c r="I40" s="1">
        <f>IF(Database!K43="Yes",Database!$C43,0)</f>
        <v>0</v>
      </c>
      <c r="J40" s="1" t="str">
        <f>IF(Database!L43="Yes",Database!$C43,0)</f>
        <v>Ponds</v>
      </c>
      <c r="K40" s="1">
        <f>IF(Database!M43="Yes",Database!$C43,0)</f>
        <v>0</v>
      </c>
      <c r="L40" s="1">
        <f>IF(Database!N43="Yes",Database!$C43,0)</f>
        <v>0</v>
      </c>
      <c r="M40" s="1">
        <f>IF(Database!O43="Yes",Database!$C43,0)</f>
        <v>0</v>
      </c>
      <c r="N40" s="1">
        <f>IF(Database!P43="Yes",Database!$C43,0)</f>
        <v>0</v>
      </c>
      <c r="O40" s="1">
        <f>IF(Database!Q43="Yes",Database!$C43,0)</f>
        <v>0</v>
      </c>
      <c r="P40" s="1" t="str">
        <f>IF(Database!R43="Yes",Database!$C43,0)</f>
        <v>Ponds</v>
      </c>
      <c r="Q40" s="1" t="str">
        <f>IF(Database!S43="Yes",Database!$C43,0)</f>
        <v>Ponds</v>
      </c>
      <c r="S40" s="1">
        <f>IF(Database!T43="Yes",Database!$C43,0)</f>
        <v>0</v>
      </c>
      <c r="T40" s="1">
        <f>IF(Database!U43="Yes",Database!$C43,0)</f>
        <v>0</v>
      </c>
      <c r="U40" s="1">
        <f>IF(Database!V43="Yes",Database!$C43,0)</f>
        <v>0</v>
      </c>
      <c r="V40" s="1">
        <f>IF(Database!W43="Yes",Database!$C43,0)</f>
        <v>0</v>
      </c>
      <c r="W40" s="1">
        <f>IF(Database!X43="Yes",Database!$C43,0)</f>
        <v>0</v>
      </c>
      <c r="X40" s="1">
        <f>IF(Database!Y43="Yes",Database!$C43,0)</f>
        <v>0</v>
      </c>
      <c r="Y40" s="1" t="str">
        <f>IF(Database!Z43="Yes",Database!$C43,0)</f>
        <v>Ponds</v>
      </c>
      <c r="Z40" s="1" t="str">
        <f>IF(Database!AA43="Yes",Database!$C43,0)</f>
        <v>Ponds</v>
      </c>
      <c r="AA40" s="1">
        <f>IF(Database!AB43="Yes",Database!$C43,0)</f>
        <v>0</v>
      </c>
      <c r="AB40" s="1">
        <f>IF(Database!AC43="Yes",Database!$C43,0)</f>
        <v>0</v>
      </c>
      <c r="AC40" s="1" t="str">
        <f>IF(Database!AD43="Yes",Database!$C43,0)</f>
        <v>Ponds</v>
      </c>
      <c r="AD40" s="1" t="str">
        <f>IF(Database!AE43="Yes",Database!$C43,0)</f>
        <v>Ponds</v>
      </c>
      <c r="AE40" s="1">
        <f>IF(Database!AF43="Yes",Database!$C43,0)</f>
        <v>0</v>
      </c>
      <c r="AF40" s="1">
        <f>IF(Database!AG43="Yes",Database!$C43,0)</f>
        <v>0</v>
      </c>
      <c r="AG40" s="1" t="str">
        <f>IF(Database!AH43="Yes",Database!$C43,0)</f>
        <v>Ponds</v>
      </c>
      <c r="AI40" s="1">
        <f>IF(Database!AK43="Yes",Database!$C43,0)</f>
        <v>0</v>
      </c>
      <c r="AJ40" s="1">
        <f>IF(Database!AL43="Yes",Database!$C43,0)</f>
        <v>0</v>
      </c>
      <c r="AK40" s="1">
        <f>IF(Database!AM43="Yes",Database!$C43,0)</f>
        <v>0</v>
      </c>
      <c r="AL40" s="1" t="str">
        <f>IF(Database!AN43="Yes",Database!$C43,0)</f>
        <v>Ponds</v>
      </c>
      <c r="AM40" s="1">
        <f>IF(Database!AO43="Yes",Database!$C43,0)</f>
        <v>0</v>
      </c>
      <c r="AN40" s="1">
        <f>IF(Database!AP43="Yes",Database!$C43,0)</f>
        <v>0</v>
      </c>
      <c r="AO40" s="1" t="str">
        <f>Database!C43</f>
        <v>Ponds</v>
      </c>
    </row>
    <row r="41" spans="2:41">
      <c r="B41" s="1">
        <f>IF(Database!E44="Yes",Database!$C44,0)</f>
        <v>0</v>
      </c>
      <c r="C41" s="1" t="str">
        <f>IF(Database!F44="Yes",Database!$C44,0)</f>
        <v>Solutions for stagnant water</v>
      </c>
      <c r="D41" s="1" t="str">
        <f>IF(Database!G44="Yes",Database!$C44,0)</f>
        <v>Solutions for stagnant water</v>
      </c>
      <c r="E41" s="1" t="str">
        <f>IF(Database!H44="Yes",Database!$C44,0)</f>
        <v>Solutions for stagnant water</v>
      </c>
      <c r="G41" s="1">
        <f>IF(Database!I44="Yes",Database!$C44,0)</f>
        <v>0</v>
      </c>
      <c r="H41" s="1">
        <f>IF(Database!J44="Yes",Database!$C44,0)</f>
        <v>0</v>
      </c>
      <c r="I41" s="1">
        <f>IF(Database!K44="Yes",Database!$C44,0)</f>
        <v>0</v>
      </c>
      <c r="J41" s="1" t="str">
        <f>IF(Database!L44="Yes",Database!$C44,0)</f>
        <v>Solutions for stagnant water</v>
      </c>
      <c r="K41" s="1" t="str">
        <f>IF(Database!M44="Yes",Database!$C44,0)</f>
        <v>Solutions for stagnant water</v>
      </c>
      <c r="L41" s="1" t="str">
        <f>IF(Database!N44="Yes",Database!$C44,0)</f>
        <v>Solutions for stagnant water</v>
      </c>
      <c r="M41" s="1" t="str">
        <f>IF(Database!O44="Yes",Database!$C44,0)</f>
        <v>Solutions for stagnant water</v>
      </c>
      <c r="N41" s="1" t="str">
        <f>IF(Database!P44="Yes",Database!$C44,0)</f>
        <v>Solutions for stagnant water</v>
      </c>
      <c r="O41" s="1" t="str">
        <f>IF(Database!Q44="Yes",Database!$C44,0)</f>
        <v>Solutions for stagnant water</v>
      </c>
      <c r="P41" s="1" t="str">
        <f>IF(Database!R44="Yes",Database!$C44,0)</f>
        <v>Solutions for stagnant water</v>
      </c>
      <c r="Q41" s="1" t="str">
        <f>IF(Database!S44="Yes",Database!$C44,0)</f>
        <v>Solutions for stagnant water</v>
      </c>
      <c r="S41" s="1">
        <f>IF(Database!T44="Yes",Database!$C44,0)</f>
        <v>0</v>
      </c>
      <c r="T41" s="1">
        <f>IF(Database!U44="Yes",Database!$C44,0)</f>
        <v>0</v>
      </c>
      <c r="U41" s="1">
        <f>IF(Database!V44="Yes",Database!$C44,0)</f>
        <v>0</v>
      </c>
      <c r="V41" s="1">
        <f>IF(Database!W44="Yes",Database!$C44,0)</f>
        <v>0</v>
      </c>
      <c r="W41" s="1">
        <f>IF(Database!X44="Yes",Database!$C44,0)</f>
        <v>0</v>
      </c>
      <c r="X41" s="1" t="str">
        <f>IF(Database!Y44="Yes",Database!$C44,0)</f>
        <v>Solutions for stagnant water</v>
      </c>
      <c r="Y41" s="1" t="str">
        <f>IF(Database!Z44="Yes",Database!$C44,0)</f>
        <v>Solutions for stagnant water</v>
      </c>
      <c r="Z41" s="1">
        <f>IF(Database!AA44="Yes",Database!$C44,0)</f>
        <v>0</v>
      </c>
      <c r="AA41" s="1" t="str">
        <f>IF(Database!AB44="Yes",Database!$C44,0)</f>
        <v>Solutions for stagnant water</v>
      </c>
      <c r="AB41" s="1">
        <f>IF(Database!AC44="Yes",Database!$C44,0)</f>
        <v>0</v>
      </c>
      <c r="AC41" s="1">
        <f>IF(Database!AD44="Yes",Database!$C44,0)</f>
        <v>0</v>
      </c>
      <c r="AD41" s="1">
        <f>IF(Database!AE44="Yes",Database!$C44,0)</f>
        <v>0</v>
      </c>
      <c r="AE41" s="1">
        <f>IF(Database!AF44="Yes",Database!$C44,0)</f>
        <v>0</v>
      </c>
      <c r="AF41" s="1">
        <f>IF(Database!AG44="Yes",Database!$C44,0)</f>
        <v>0</v>
      </c>
      <c r="AG41" s="1" t="str">
        <f>IF(Database!AH44="Yes",Database!$C44,0)</f>
        <v>Solutions for stagnant water</v>
      </c>
      <c r="AI41" s="1">
        <f>IF(Database!AK44="Yes",Database!$C44,0)</f>
        <v>0</v>
      </c>
      <c r="AJ41" s="1">
        <f>IF(Database!AL44="Yes",Database!$C44,0)</f>
        <v>0</v>
      </c>
      <c r="AK41" s="1">
        <f>IF(Database!AM44="Yes",Database!$C44,0)</f>
        <v>0</v>
      </c>
      <c r="AL41" s="1">
        <f>IF(Database!AN44="Yes",Database!$C44,0)</f>
        <v>0</v>
      </c>
      <c r="AM41" s="1" t="str">
        <f>IF(Database!AO44="Yes",Database!$C44,0)</f>
        <v>Solutions for stagnant water</v>
      </c>
      <c r="AN41" s="1">
        <f>IF(Database!AP44="Yes",Database!$C44,0)</f>
        <v>0</v>
      </c>
      <c r="AO41" s="1" t="str">
        <f>Database!C44</f>
        <v>Solutions for stagnant water</v>
      </c>
    </row>
    <row r="42" spans="2:41">
      <c r="B42" s="1" t="str">
        <f>IF(Database!E45="Yes",Database!$C45,0)</f>
        <v>Rainwater harvesting</v>
      </c>
      <c r="C42" s="1" t="str">
        <f>IF(Database!F45="Yes",Database!$C45,0)</f>
        <v>Rainwater harvesting</v>
      </c>
      <c r="D42" s="1" t="str">
        <f>IF(Database!G45="Yes",Database!$C45,0)</f>
        <v>Rainwater harvesting</v>
      </c>
      <c r="E42" s="1" t="str">
        <f>IF(Database!H45="Yes",Database!$C45,0)</f>
        <v>Rainwater harvesting</v>
      </c>
      <c r="G42" s="1" t="str">
        <f>IF(Database!I45="Yes",Database!$C45,0)</f>
        <v>Rainwater harvesting</v>
      </c>
      <c r="H42" s="1" t="str">
        <f>IF(Database!J45="Yes",Database!$C45,0)</f>
        <v>Rainwater harvesting</v>
      </c>
      <c r="I42" s="1">
        <f>IF(Database!K45="Yes",Database!$C45,0)</f>
        <v>0</v>
      </c>
      <c r="J42" s="1" t="str">
        <f>IF(Database!L45="Yes",Database!$C45,0)</f>
        <v>Rainwater harvesting</v>
      </c>
      <c r="K42" s="1" t="str">
        <f>IF(Database!M45="Yes",Database!$C45,0)</f>
        <v>Rainwater harvesting</v>
      </c>
      <c r="L42" s="1">
        <f>IF(Database!N45="Yes",Database!$C45,0)</f>
        <v>0</v>
      </c>
      <c r="M42" s="1">
        <f>IF(Database!O45="Yes",Database!$C45,0)</f>
        <v>0</v>
      </c>
      <c r="N42" s="1" t="str">
        <f>IF(Database!P45="Yes",Database!$C45,0)</f>
        <v>Rainwater harvesting</v>
      </c>
      <c r="O42" s="1" t="str">
        <f>IF(Database!Q45="Yes",Database!$C45,0)</f>
        <v>Rainwater harvesting</v>
      </c>
      <c r="P42" s="1" t="str">
        <f>IF(Database!R45="Yes",Database!$C45,0)</f>
        <v>Rainwater harvesting</v>
      </c>
      <c r="Q42" s="1" t="str">
        <f>IF(Database!S45="Yes",Database!$C45,0)</f>
        <v>Rainwater harvesting</v>
      </c>
      <c r="S42" s="1" t="str">
        <f>IF(Database!T45="Yes",Database!$C45,0)</f>
        <v>Rainwater harvesting</v>
      </c>
      <c r="T42" s="1">
        <f>IF(Database!U45="Yes",Database!$C45,0)</f>
        <v>0</v>
      </c>
      <c r="U42" s="1">
        <f>IF(Database!V45="Yes",Database!$C45,0)</f>
        <v>0</v>
      </c>
      <c r="V42" s="1" t="str">
        <f>IF(Database!W45="Yes",Database!$C45,0)</f>
        <v>Rainwater harvesting</v>
      </c>
      <c r="W42" s="1" t="str">
        <f>IF(Database!X45="Yes",Database!$C45,0)</f>
        <v>Rainwater harvesting</v>
      </c>
      <c r="X42" s="1">
        <f>IF(Database!Y45="Yes",Database!$C45,0)</f>
        <v>0</v>
      </c>
      <c r="Y42" s="1">
        <f>IF(Database!Z45="Yes",Database!$C45,0)</f>
        <v>0</v>
      </c>
      <c r="Z42" s="1">
        <f>IF(Database!AA45="Yes",Database!$C45,0)</f>
        <v>0</v>
      </c>
      <c r="AA42" s="1">
        <f>IF(Database!AB45="Yes",Database!$C45,0)</f>
        <v>0</v>
      </c>
      <c r="AB42" s="1">
        <f>IF(Database!AC45="Yes",Database!$C45,0)</f>
        <v>0</v>
      </c>
      <c r="AC42" s="1" t="str">
        <f>IF(Database!AD45="Yes",Database!$C45,0)</f>
        <v>Rainwater harvesting</v>
      </c>
      <c r="AD42" s="1">
        <f>IF(Database!AE45="Yes",Database!$C45,0)</f>
        <v>0</v>
      </c>
      <c r="AE42" s="1" t="str">
        <f>IF(Database!AF45="Yes",Database!$C45,0)</f>
        <v>Rainwater harvesting</v>
      </c>
      <c r="AF42" s="1">
        <f>IF(Database!AG45="Yes",Database!$C45,0)</f>
        <v>0</v>
      </c>
      <c r="AG42" s="1" t="str">
        <f>IF(Database!AH45="Yes",Database!$C45,0)</f>
        <v>Rainwater harvesting</v>
      </c>
      <c r="AI42" s="1">
        <f>IF(Database!AK45="Yes",Database!$C45,0)</f>
        <v>0</v>
      </c>
      <c r="AJ42" s="1">
        <f>IF(Database!AL45="Yes",Database!$C45,0)</f>
        <v>0</v>
      </c>
      <c r="AK42" s="1" t="str">
        <f>IF(Database!AM45="Yes",Database!$C45,0)</f>
        <v>Rainwater harvesting</v>
      </c>
      <c r="AL42" s="1">
        <f>IF(Database!AN45="Yes",Database!$C45,0)</f>
        <v>0</v>
      </c>
      <c r="AM42" s="1">
        <f>IF(Database!AO45="Yes",Database!$C45,0)</f>
        <v>0</v>
      </c>
      <c r="AN42" s="1">
        <f>IF(Database!AP45="Yes",Database!$C45,0)</f>
        <v>0</v>
      </c>
      <c r="AO42" s="1" t="str">
        <f>Database!C45</f>
        <v>Rainwater harvesting</v>
      </c>
    </row>
    <row r="43" spans="2:41">
      <c r="B43" s="1" t="str">
        <f>IF(Database!E46="Yes",Database!$C46,0)</f>
        <v>Greywater harvesting</v>
      </c>
      <c r="C43" s="1">
        <f>IF(Database!F46="Yes",Database!$C46,0)</f>
        <v>0</v>
      </c>
      <c r="D43" s="1">
        <f>IF(Database!G46="Yes",Database!$C46,0)</f>
        <v>0</v>
      </c>
      <c r="E43" s="1" t="str">
        <f>IF(Database!H46="Yes",Database!$C46,0)</f>
        <v>Greywater harvesting</v>
      </c>
      <c r="G43" s="1">
        <f>IF(Database!I46="Yes",Database!$C46,0)</f>
        <v>0</v>
      </c>
      <c r="H43" s="1" t="str">
        <f>IF(Database!J46="Yes",Database!$C46,0)</f>
        <v>Greywater harvesting</v>
      </c>
      <c r="I43" s="1">
        <f>IF(Database!K46="Yes",Database!$C46,0)</f>
        <v>0</v>
      </c>
      <c r="J43" s="1">
        <f>IF(Database!L46="Yes",Database!$C46,0)</f>
        <v>0</v>
      </c>
      <c r="K43" s="1">
        <f>IF(Database!M46="Yes",Database!$C46,0)</f>
        <v>0</v>
      </c>
      <c r="L43" s="1">
        <f>IF(Database!N46="Yes",Database!$C46,0)</f>
        <v>0</v>
      </c>
      <c r="M43" s="1">
        <f>IF(Database!O46="Yes",Database!$C46,0)</f>
        <v>0</v>
      </c>
      <c r="N43" s="1">
        <f>IF(Database!P46="Yes",Database!$C46,0)</f>
        <v>0</v>
      </c>
      <c r="O43" s="1">
        <f>IF(Database!Q46="Yes",Database!$C46,0)</f>
        <v>0</v>
      </c>
      <c r="P43" s="1">
        <f>IF(Database!R46="Yes",Database!$C46,0)</f>
        <v>0</v>
      </c>
      <c r="Q43" s="1" t="str">
        <f>IF(Database!S46="Yes",Database!$C46,0)</f>
        <v>Greywater harvesting</v>
      </c>
      <c r="S43" s="1">
        <f>IF(Database!T46="Yes",Database!$C46,0)</f>
        <v>0</v>
      </c>
      <c r="T43" s="1">
        <f>IF(Database!U46="Yes",Database!$C46,0)</f>
        <v>0</v>
      </c>
      <c r="U43" s="1">
        <f>IF(Database!V46="Yes",Database!$C46,0)</f>
        <v>0</v>
      </c>
      <c r="V43" s="1">
        <f>IF(Database!W46="Yes",Database!$C46,0)</f>
        <v>0</v>
      </c>
      <c r="W43" s="1" t="str">
        <f>IF(Database!X46="Yes",Database!$C46,0)</f>
        <v>Greywater harvesting</v>
      </c>
      <c r="X43" s="1">
        <f>IF(Database!Y46="Yes",Database!$C46,0)</f>
        <v>0</v>
      </c>
      <c r="Y43" s="1">
        <f>IF(Database!Z46="Yes",Database!$C46,0)</f>
        <v>0</v>
      </c>
      <c r="Z43" s="1">
        <f>IF(Database!AA46="Yes",Database!$C46,0)</f>
        <v>0</v>
      </c>
      <c r="AA43" s="1">
        <f>IF(Database!AB46="Yes",Database!$C46,0)</f>
        <v>0</v>
      </c>
      <c r="AB43" s="1">
        <f>IF(Database!AC46="Yes",Database!$C46,0)</f>
        <v>0</v>
      </c>
      <c r="AC43" s="1">
        <f>IF(Database!AD46="Yes",Database!$C46,0)</f>
        <v>0</v>
      </c>
      <c r="AD43" s="1">
        <f>IF(Database!AE46="Yes",Database!$C46,0)</f>
        <v>0</v>
      </c>
      <c r="AE43" s="1" t="str">
        <f>IF(Database!AF46="Yes",Database!$C46,0)</f>
        <v>Greywater harvesting</v>
      </c>
      <c r="AF43" s="1">
        <f>IF(Database!AG46="Yes",Database!$C46,0)</f>
        <v>0</v>
      </c>
      <c r="AG43" s="1" t="str">
        <f>IF(Database!AH46="Yes",Database!$C46,0)</f>
        <v>Greywater harvesting</v>
      </c>
      <c r="AI43" s="1">
        <f>IF(Database!AK46="Yes",Database!$C46,0)</f>
        <v>0</v>
      </c>
      <c r="AJ43" s="1">
        <f>IF(Database!AL46="Yes",Database!$C46,0)</f>
        <v>0</v>
      </c>
      <c r="AK43" s="1" t="str">
        <f>IF(Database!AM46="Yes",Database!$C46,0)</f>
        <v>Greywater harvesting</v>
      </c>
      <c r="AL43" s="1">
        <f>IF(Database!AN46="Yes",Database!$C46,0)</f>
        <v>0</v>
      </c>
      <c r="AM43" s="1">
        <f>IF(Database!AO46="Yes",Database!$C46,0)</f>
        <v>0</v>
      </c>
      <c r="AN43" s="1">
        <f>IF(Database!AP46="Yes",Database!$C46,0)</f>
        <v>0</v>
      </c>
      <c r="AO43" s="1" t="str">
        <f>Database!C46</f>
        <v>Greywater harvesting</v>
      </c>
    </row>
    <row r="44" spans="2:41">
      <c r="B44" s="1" t="str">
        <f>IF(Database!E47="Yes",Database!$C47,0)</f>
        <v>Leaky water butts (rainwater attenuation)</v>
      </c>
      <c r="C44" s="1" t="str">
        <f>IF(Database!F47="Yes",Database!$C47,0)</f>
        <v>Leaky water butts (rainwater attenuation)</v>
      </c>
      <c r="D44" s="1">
        <f>IF(Database!G47="Yes",Database!$C47,0)</f>
        <v>0</v>
      </c>
      <c r="E44" s="1" t="str">
        <f>IF(Database!H47="Yes",Database!$C47,0)</f>
        <v>Leaky water butts (rainwater attenuation)</v>
      </c>
      <c r="G44" s="1" t="str">
        <f>IF(Database!I47="Yes",Database!$C47,0)</f>
        <v>Leaky water butts (rainwater attenuation)</v>
      </c>
      <c r="H44" s="1" t="str">
        <f>IF(Database!J47="Yes",Database!$C47,0)</f>
        <v>Leaky water butts (rainwater attenuation)</v>
      </c>
      <c r="I44" s="1" t="str">
        <f>IF(Database!K47="Yes",Database!$C47,0)</f>
        <v>Leaky water butts (rainwater attenuation)</v>
      </c>
      <c r="J44" s="1" t="str">
        <f>IF(Database!L47="Yes",Database!$C47,0)</f>
        <v>Leaky water butts (rainwater attenuation)</v>
      </c>
      <c r="K44" s="1" t="str">
        <f>IF(Database!M47="Yes",Database!$C47,0)</f>
        <v>Leaky water butts (rainwater attenuation)</v>
      </c>
      <c r="L44" s="1">
        <f>IF(Database!N47="Yes",Database!$C47,0)</f>
        <v>0</v>
      </c>
      <c r="M44" s="1">
        <f>IF(Database!O47="Yes",Database!$C47,0)</f>
        <v>0</v>
      </c>
      <c r="N44" s="1" t="str">
        <f>IF(Database!P47="Yes",Database!$C47,0)</f>
        <v>Leaky water butts (rainwater attenuation)</v>
      </c>
      <c r="O44" s="1" t="str">
        <f>IF(Database!Q47="Yes",Database!$C47,0)</f>
        <v>Leaky water butts (rainwater attenuation)</v>
      </c>
      <c r="P44" s="1" t="str">
        <f>IF(Database!R47="Yes",Database!$C47,0)</f>
        <v>Leaky water butts (rainwater attenuation)</v>
      </c>
      <c r="Q44" s="1" t="str">
        <f>IF(Database!S47="Yes",Database!$C47,0)</f>
        <v>Leaky water butts (rainwater attenuation)</v>
      </c>
      <c r="S44" s="1" t="str">
        <f>IF(Database!T47="Yes",Database!$C47,0)</f>
        <v>Leaky water butts (rainwater attenuation)</v>
      </c>
      <c r="T44" s="1">
        <f>IF(Database!U47="Yes",Database!$C47,0)</f>
        <v>0</v>
      </c>
      <c r="U44" s="1">
        <f>IF(Database!V47="Yes",Database!$C47,0)</f>
        <v>0</v>
      </c>
      <c r="V44" s="1" t="str">
        <f>IF(Database!W47="Yes",Database!$C47,0)</f>
        <v>Leaky water butts (rainwater attenuation)</v>
      </c>
      <c r="W44" s="1" t="str">
        <f>IF(Database!X47="Yes",Database!$C47,0)</f>
        <v>Leaky water butts (rainwater attenuation)</v>
      </c>
      <c r="X44" s="1">
        <f>IF(Database!Y47="Yes",Database!$C47,0)</f>
        <v>0</v>
      </c>
      <c r="Y44" s="1">
        <f>IF(Database!Z47="Yes",Database!$C47,0)</f>
        <v>0</v>
      </c>
      <c r="Z44" s="1">
        <f>IF(Database!AA47="Yes",Database!$C47,0)</f>
        <v>0</v>
      </c>
      <c r="AA44" s="1">
        <f>IF(Database!AB47="Yes",Database!$C47,0)</f>
        <v>0</v>
      </c>
      <c r="AB44" s="1">
        <f>IF(Database!AC47="Yes",Database!$C47,0)</f>
        <v>0</v>
      </c>
      <c r="AC44" s="1" t="str">
        <f>IF(Database!AD47="Yes",Database!$C47,0)</f>
        <v>Leaky water butts (rainwater attenuation)</v>
      </c>
      <c r="AD44" s="1">
        <f>IF(Database!AE47="Yes",Database!$C47,0)</f>
        <v>0</v>
      </c>
      <c r="AE44" s="1" t="str">
        <f>IF(Database!AF47="Yes",Database!$C47,0)</f>
        <v>Leaky water butts (rainwater attenuation)</v>
      </c>
      <c r="AF44" s="1">
        <f>IF(Database!AG47="Yes",Database!$C47,0)</f>
        <v>0</v>
      </c>
      <c r="AG44" s="1" t="str">
        <f>IF(Database!AH47="Yes",Database!$C47,0)</f>
        <v>Leaky water butts (rainwater attenuation)</v>
      </c>
      <c r="AI44" s="1" t="str">
        <f>IF(Database!AK47="Yes",Database!$C47,0)</f>
        <v>Leaky water butts (rainwater attenuation)</v>
      </c>
      <c r="AJ44" s="1">
        <f>IF(Database!AL47="Yes",Database!$C47,0)</f>
        <v>0</v>
      </c>
      <c r="AK44" s="1" t="str">
        <f>IF(Database!AM47="Yes",Database!$C47,0)</f>
        <v>Leaky water butts (rainwater attenuation)</v>
      </c>
      <c r="AL44" s="1">
        <f>IF(Database!AN47="Yes",Database!$C47,0)</f>
        <v>0</v>
      </c>
      <c r="AM44" s="1">
        <f>IF(Database!AO47="Yes",Database!$C47,0)</f>
        <v>0</v>
      </c>
      <c r="AN44" s="1">
        <f>IF(Database!AP47="Yes",Database!$C47,0)</f>
        <v>0</v>
      </c>
      <c r="AO44" s="1" t="str">
        <f>Database!C47</f>
        <v>Leaky water butts (rainwater attenuation)</v>
      </c>
    </row>
    <row r="45" spans="2:41">
      <c r="B45" s="1" t="str">
        <f>IF(Database!E48="Yes",Database!$C48,0)</f>
        <v>Building with flood resilient materials</v>
      </c>
      <c r="C45" s="1">
        <f>IF(Database!F48="Yes",Database!$C48,0)</f>
        <v>0</v>
      </c>
      <c r="D45" s="1" t="str">
        <f>IF(Database!G48="Yes",Database!$C48,0)</f>
        <v>Building with flood resilient materials</v>
      </c>
      <c r="E45" s="1" t="str">
        <f>IF(Database!H48="Yes",Database!$C48,0)</f>
        <v>Building with flood resilient materials</v>
      </c>
      <c r="G45" s="1" t="str">
        <f>IF(Database!I48="Yes",Database!$C48,0)</f>
        <v>Building with flood resilient materials</v>
      </c>
      <c r="H45" s="1" t="str">
        <f>IF(Database!J48="Yes",Database!$C48,0)</f>
        <v>Building with flood resilient materials</v>
      </c>
      <c r="I45" s="1">
        <f>IF(Database!K48="Yes",Database!$C48,0)</f>
        <v>0</v>
      </c>
      <c r="J45" s="1">
        <f>IF(Database!L48="Yes",Database!$C48,0)</f>
        <v>0</v>
      </c>
      <c r="K45" s="1">
        <f>IF(Database!M48="Yes",Database!$C48,0)</f>
        <v>0</v>
      </c>
      <c r="L45" s="1" t="str">
        <f>IF(Database!N48="Yes",Database!$C48,0)</f>
        <v>Building with flood resilient materials</v>
      </c>
      <c r="M45" s="1" t="str">
        <f>IF(Database!O48="Yes",Database!$C48,0)</f>
        <v>Building with flood resilient materials</v>
      </c>
      <c r="N45" s="1">
        <f>IF(Database!P48="Yes",Database!$C48,0)</f>
        <v>0</v>
      </c>
      <c r="O45" s="1" t="str">
        <f>IF(Database!Q48="Yes",Database!$C48,0)</f>
        <v>Building with flood resilient materials</v>
      </c>
      <c r="P45" s="1">
        <f>IF(Database!R48="Yes",Database!$C48,0)</f>
        <v>0</v>
      </c>
      <c r="Q45" s="1" t="str">
        <f>IF(Database!S48="Yes",Database!$C48,0)</f>
        <v>Building with flood resilient materials</v>
      </c>
      <c r="S45" s="1">
        <f>IF(Database!T48="Yes",Database!$C48,0)</f>
        <v>0</v>
      </c>
      <c r="T45" s="1" t="str">
        <f>IF(Database!U48="Yes",Database!$C48,0)</f>
        <v>Building with flood resilient materials</v>
      </c>
      <c r="U45" s="1">
        <f>IF(Database!V48="Yes",Database!$C48,0)</f>
        <v>0</v>
      </c>
      <c r="V45" s="1" t="str">
        <f>IF(Database!W48="Yes",Database!$C48,0)</f>
        <v>Building with flood resilient materials</v>
      </c>
      <c r="W45" s="1" t="str">
        <f>IF(Database!X48="Yes",Database!$C48,0)</f>
        <v>Building with flood resilient materials</v>
      </c>
      <c r="X45" s="1" t="str">
        <f>IF(Database!Y48="Yes",Database!$C48,0)</f>
        <v>Building with flood resilient materials</v>
      </c>
      <c r="Y45" s="1">
        <f>IF(Database!Z48="Yes",Database!$C48,0)</f>
        <v>0</v>
      </c>
      <c r="Z45" s="1">
        <f>IF(Database!AA48="Yes",Database!$C48,0)</f>
        <v>0</v>
      </c>
      <c r="AA45" s="1">
        <f>IF(Database!AB48="Yes",Database!$C48,0)</f>
        <v>0</v>
      </c>
      <c r="AB45" s="1" t="str">
        <f>IF(Database!AC48="Yes",Database!$C48,0)</f>
        <v>Building with flood resilient materials</v>
      </c>
      <c r="AC45" s="1">
        <f>IF(Database!AD48="Yes",Database!$C48,0)</f>
        <v>0</v>
      </c>
      <c r="AD45" s="1">
        <f>IF(Database!AE48="Yes",Database!$C48,0)</f>
        <v>0</v>
      </c>
      <c r="AE45" s="1">
        <f>IF(Database!AF48="Yes",Database!$C48,0)</f>
        <v>0</v>
      </c>
      <c r="AF45" s="1">
        <f>IF(Database!AG48="Yes",Database!$C48,0)</f>
        <v>0</v>
      </c>
      <c r="AG45" s="1" t="str">
        <f>IF(Database!AH48="Yes",Database!$C48,0)</f>
        <v>Building with flood resilient materials</v>
      </c>
      <c r="AI45" s="1" t="str">
        <f>IF(Database!AK48="Yes",Database!$C48,0)</f>
        <v>Building with flood resilient materials</v>
      </c>
      <c r="AJ45" s="1">
        <f>IF(Database!AL48="Yes",Database!$C48,0)</f>
        <v>0</v>
      </c>
      <c r="AK45" s="1">
        <f>IF(Database!AM48="Yes",Database!$C48,0)</f>
        <v>0</v>
      </c>
      <c r="AL45" s="1">
        <f>IF(Database!AN48="Yes",Database!$C48,0)</f>
        <v>0</v>
      </c>
      <c r="AM45" s="1">
        <f>IF(Database!AO48="Yes",Database!$C48,0)</f>
        <v>0</v>
      </c>
      <c r="AN45" s="1" t="str">
        <f>IF(Database!AP48="Yes",Database!$C48,0)</f>
        <v>Building with flood resilient materials</v>
      </c>
      <c r="AO45" s="1" t="str">
        <f>Database!C48</f>
        <v>Building with flood resilient materials</v>
      </c>
    </row>
    <row r="46" spans="2:41">
      <c r="B46" s="1">
        <f>IF(Database!E49="Yes",Database!$C49,0)</f>
        <v>0</v>
      </c>
      <c r="C46" s="1">
        <f>IF(Database!F49="Yes",Database!$C49,0)</f>
        <v>0</v>
      </c>
      <c r="D46" s="1" t="str">
        <f>IF(Database!G49="Yes",Database!$C49,0)</f>
        <v>Natural flood management</v>
      </c>
      <c r="E46" s="1" t="str">
        <f>IF(Database!H49="Yes",Database!$C49,0)</f>
        <v>Natural flood management</v>
      </c>
      <c r="G46" s="1">
        <f>IF(Database!I49="Yes",Database!$C49,0)</f>
        <v>0</v>
      </c>
      <c r="H46" s="1">
        <f>IF(Database!J49="Yes",Database!$C49,0)</f>
        <v>0</v>
      </c>
      <c r="I46" s="1">
        <f>IF(Database!K49="Yes",Database!$C49,0)</f>
        <v>0</v>
      </c>
      <c r="J46" s="1">
        <f>IF(Database!L49="Yes",Database!$C49,0)</f>
        <v>0</v>
      </c>
      <c r="K46" s="1">
        <f>IF(Database!M49="Yes",Database!$C49,0)</f>
        <v>0</v>
      </c>
      <c r="L46" s="1">
        <f>IF(Database!N49="Yes",Database!$C49,0)</f>
        <v>0</v>
      </c>
      <c r="M46" s="1">
        <f>IF(Database!O49="Yes",Database!$C49,0)</f>
        <v>0</v>
      </c>
      <c r="N46" s="1">
        <f>IF(Database!P49="Yes",Database!$C49,0)</f>
        <v>0</v>
      </c>
      <c r="O46" s="1">
        <f>IF(Database!Q49="Yes",Database!$C49,0)</f>
        <v>0</v>
      </c>
      <c r="P46" s="1" t="str">
        <f>IF(Database!R49="Yes",Database!$C49,0)</f>
        <v>Natural flood management</v>
      </c>
      <c r="Q46" s="1" t="str">
        <f>IF(Database!S49="Yes",Database!$C49,0)</f>
        <v>Natural flood management</v>
      </c>
      <c r="S46" s="1">
        <f>IF(Database!T49="Yes",Database!$C49,0)</f>
        <v>0</v>
      </c>
      <c r="T46" s="1">
        <f>IF(Database!U49="Yes",Database!$C49,0)</f>
        <v>0</v>
      </c>
      <c r="U46" s="1">
        <f>IF(Database!V49="Yes",Database!$C49,0)</f>
        <v>0</v>
      </c>
      <c r="V46" s="1">
        <f>IF(Database!W49="Yes",Database!$C49,0)</f>
        <v>0</v>
      </c>
      <c r="W46" s="1">
        <f>IF(Database!X49="Yes",Database!$C49,0)</f>
        <v>0</v>
      </c>
      <c r="X46" s="1">
        <f>IF(Database!Y49="Yes",Database!$C49,0)</f>
        <v>0</v>
      </c>
      <c r="Y46" s="1">
        <f>IF(Database!Z49="Yes",Database!$C49,0)</f>
        <v>0</v>
      </c>
      <c r="Z46" s="1">
        <f>IF(Database!AA49="Yes",Database!$C49,0)</f>
        <v>0</v>
      </c>
      <c r="AA46" s="1">
        <f>IF(Database!AB49="Yes",Database!$C49,0)</f>
        <v>0</v>
      </c>
      <c r="AB46" s="1" t="str">
        <f>IF(Database!AC49="Yes",Database!$C49,0)</f>
        <v>Natural flood management</v>
      </c>
      <c r="AC46" s="1">
        <f>IF(Database!AD49="Yes",Database!$C49,0)</f>
        <v>0</v>
      </c>
      <c r="AD46" s="1" t="str">
        <f>IF(Database!AE49="Yes",Database!$C49,0)</f>
        <v>Natural flood management</v>
      </c>
      <c r="AE46" s="1">
        <f>IF(Database!AF49="Yes",Database!$C49,0)</f>
        <v>0</v>
      </c>
      <c r="AF46" s="1">
        <f>IF(Database!AG49="Yes",Database!$C49,0)</f>
        <v>0</v>
      </c>
      <c r="AG46" s="1" t="str">
        <f>IF(Database!AH49="Yes",Database!$C49,0)</f>
        <v>Natural flood management</v>
      </c>
      <c r="AI46" s="1" t="str">
        <f>IF(Database!AK49="Yes",Database!$C49,0)</f>
        <v>Natural flood management</v>
      </c>
      <c r="AJ46" s="1">
        <f>IF(Database!AL49="Yes",Database!$C49,0)</f>
        <v>0</v>
      </c>
      <c r="AK46" s="1">
        <f>IF(Database!AM49="Yes",Database!$C49,0)</f>
        <v>0</v>
      </c>
      <c r="AL46" s="1">
        <f>IF(Database!AN49="Yes",Database!$C49,0)</f>
        <v>0</v>
      </c>
      <c r="AM46" s="1">
        <f>IF(Database!AO49="Yes",Database!$C49,0)</f>
        <v>0</v>
      </c>
      <c r="AN46" s="1" t="str">
        <f>IF(Database!AP49="Yes",Database!$C49,0)</f>
        <v>Natural flood management</v>
      </c>
      <c r="AO46" s="1" t="str">
        <f>Database!C49</f>
        <v>Natural flood management</v>
      </c>
    </row>
    <row r="47" spans="2:41">
      <c r="B47" s="1" t="str">
        <f>IF(Database!E50="Yes",Database!$C50,0)</f>
        <v>Property level flood barrier</v>
      </c>
      <c r="C47" s="1">
        <f>IF(Database!F50="Yes",Database!$C50,0)</f>
        <v>0</v>
      </c>
      <c r="D47" s="1" t="str">
        <f>IF(Database!G50="Yes",Database!$C50,0)</f>
        <v>Property level flood barrier</v>
      </c>
      <c r="E47" s="1" t="str">
        <f>IF(Database!H50="Yes",Database!$C50,0)</f>
        <v>Property level flood barrier</v>
      </c>
      <c r="G47" s="1" t="str">
        <f>IF(Database!I50="Yes",Database!$C50,0)</f>
        <v>Property level flood barrier</v>
      </c>
      <c r="H47" s="1" t="str">
        <f>IF(Database!J50="Yes",Database!$C50,0)</f>
        <v>Property level flood barrier</v>
      </c>
      <c r="I47" s="1" t="str">
        <f>IF(Database!K50="Yes",Database!$C50,0)</f>
        <v>Property level flood barrier</v>
      </c>
      <c r="J47" s="1">
        <f>IF(Database!L50="Yes",Database!$C50,0)</f>
        <v>0</v>
      </c>
      <c r="K47" s="1" t="str">
        <f>IF(Database!M50="Yes",Database!$C50,0)</f>
        <v>Property level flood barrier</v>
      </c>
      <c r="L47" s="1">
        <f>IF(Database!N50="Yes",Database!$C50,0)</f>
        <v>0</v>
      </c>
      <c r="M47" s="1">
        <f>IF(Database!O50="Yes",Database!$C50,0)</f>
        <v>0</v>
      </c>
      <c r="N47" s="1">
        <f>IF(Database!P50="Yes",Database!$C50,0)</f>
        <v>0</v>
      </c>
      <c r="O47" s="1">
        <f>IF(Database!Q50="Yes",Database!$C50,0)</f>
        <v>0</v>
      </c>
      <c r="P47" s="1" t="str">
        <f>IF(Database!R50="Yes",Database!$C50,0)</f>
        <v>Property level flood barrier</v>
      </c>
      <c r="Q47" s="1" t="str">
        <f>IF(Database!S50="Yes",Database!$C50,0)</f>
        <v>Property level flood barrier</v>
      </c>
      <c r="S47" s="1">
        <f>IF(Database!T50="Yes",Database!$C50,0)</f>
        <v>0</v>
      </c>
      <c r="T47" s="1">
        <f>IF(Database!U50="Yes",Database!$C50,0)</f>
        <v>0</v>
      </c>
      <c r="U47" s="1">
        <f>IF(Database!V50="Yes",Database!$C50,0)</f>
        <v>0</v>
      </c>
      <c r="V47" s="1" t="str">
        <f>IF(Database!W50="Yes",Database!$C50,0)</f>
        <v>Property level flood barrier</v>
      </c>
      <c r="W47" s="1" t="str">
        <f>IF(Database!X50="Yes",Database!$C50,0)</f>
        <v>Property level flood barrier</v>
      </c>
      <c r="X47" s="1">
        <f>IF(Database!Y50="Yes",Database!$C50,0)</f>
        <v>0</v>
      </c>
      <c r="Y47" s="1">
        <f>IF(Database!Z50="Yes",Database!$C50,0)</f>
        <v>0</v>
      </c>
      <c r="Z47" s="1">
        <f>IF(Database!AA50="Yes",Database!$C50,0)</f>
        <v>0</v>
      </c>
      <c r="AA47" s="1">
        <f>IF(Database!AB50="Yes",Database!$C50,0)</f>
        <v>0</v>
      </c>
      <c r="AB47" s="1" t="str">
        <f>IF(Database!AC50="Yes",Database!$C50,0)</f>
        <v>Property level flood barrier</v>
      </c>
      <c r="AC47" s="1">
        <f>IF(Database!AD50="Yes",Database!$C50,0)</f>
        <v>0</v>
      </c>
      <c r="AD47" s="1">
        <f>IF(Database!AE50="Yes",Database!$C50,0)</f>
        <v>0</v>
      </c>
      <c r="AE47" s="1">
        <f>IF(Database!AF50="Yes",Database!$C50,0)</f>
        <v>0</v>
      </c>
      <c r="AF47" s="1">
        <f>IF(Database!AG50="Yes",Database!$C50,0)</f>
        <v>0</v>
      </c>
      <c r="AG47" s="1" t="str">
        <f>IF(Database!AH50="Yes",Database!$C50,0)</f>
        <v>Property level flood barrier</v>
      </c>
      <c r="AI47" s="1" t="str">
        <f>IF(Database!AK50="Yes",Database!$C50,0)</f>
        <v>Property level flood barrier</v>
      </c>
      <c r="AJ47" s="1">
        <f>IF(Database!AL50="Yes",Database!$C50,0)</f>
        <v>0</v>
      </c>
      <c r="AK47" s="1">
        <f>IF(Database!AM50="Yes",Database!$C50,0)</f>
        <v>0</v>
      </c>
      <c r="AL47" s="1">
        <f>IF(Database!AN50="Yes",Database!$C50,0)</f>
        <v>0</v>
      </c>
      <c r="AM47" s="1">
        <f>IF(Database!AO50="Yes",Database!$C50,0)</f>
        <v>0</v>
      </c>
      <c r="AN47" s="1" t="str">
        <f>IF(Database!AP50="Yes",Database!$C50,0)</f>
        <v>Property level flood barrier</v>
      </c>
      <c r="AO47" s="1" t="str">
        <f>Database!C50</f>
        <v>Property level flood barrier</v>
      </c>
    </row>
    <row r="48" spans="2:41">
      <c r="B48" s="1" t="str">
        <f>IF(Database!E51="Yes",Database!$C51,0)</f>
        <v>Protect key assets, critical infrastructure and sensitive equipment in flood zones</v>
      </c>
      <c r="C48" s="1" t="str">
        <f>IF(Database!F51="Yes",Database!$C51,0)</f>
        <v>Protect key assets, critical infrastructure and sensitive equipment in flood zones</v>
      </c>
      <c r="D48" s="1" t="str">
        <f>IF(Database!G51="Yes",Database!$C51,0)</f>
        <v>Protect key assets, critical infrastructure and sensitive equipment in flood zones</v>
      </c>
      <c r="E48" s="1" t="str">
        <f>IF(Database!H51="Yes",Database!$C51,0)</f>
        <v>Protect key assets, critical infrastructure and sensitive equipment in flood zones</v>
      </c>
      <c r="G48" s="1">
        <f>IF(Database!I51="Yes",Database!$C51,0)</f>
        <v>0</v>
      </c>
      <c r="H48" s="1" t="str">
        <f>IF(Database!J51="Yes",Database!$C51,0)</f>
        <v>Protect key assets, critical infrastructure and sensitive equipment in flood zones</v>
      </c>
      <c r="I48" s="1" t="str">
        <f>IF(Database!K51="Yes",Database!$C51,0)</f>
        <v>Protect key assets, critical infrastructure and sensitive equipment in flood zones</v>
      </c>
      <c r="J48" s="1">
        <f>IF(Database!L51="Yes",Database!$C51,0)</f>
        <v>0</v>
      </c>
      <c r="K48" s="1">
        <f>IF(Database!M51="Yes",Database!$C51,0)</f>
        <v>0</v>
      </c>
      <c r="L48" s="1" t="str">
        <f>IF(Database!N51="Yes",Database!$C51,0)</f>
        <v>Protect key assets, critical infrastructure and sensitive equipment in flood zones</v>
      </c>
      <c r="M48" s="1" t="str">
        <f>IF(Database!O51="Yes",Database!$C51,0)</f>
        <v>Protect key assets, critical infrastructure and sensitive equipment in flood zones</v>
      </c>
      <c r="N48" s="1" t="str">
        <f>IF(Database!P51="Yes",Database!$C51,0)</f>
        <v>Protect key assets, critical infrastructure and sensitive equipment in flood zones</v>
      </c>
      <c r="O48" s="1" t="str">
        <f>IF(Database!Q51="Yes",Database!$C51,0)</f>
        <v>Protect key assets, critical infrastructure and sensitive equipment in flood zones</v>
      </c>
      <c r="P48" s="1" t="str">
        <f>IF(Database!R51="Yes",Database!$C51,0)</f>
        <v>Protect key assets, critical infrastructure and sensitive equipment in flood zones</v>
      </c>
      <c r="Q48" s="1" t="str">
        <f>IF(Database!S51="Yes",Database!$C51,0)</f>
        <v>Protect key assets, critical infrastructure and sensitive equipment in flood zones</v>
      </c>
      <c r="S48" s="1">
        <f>IF(Database!T51="Yes",Database!$C51,0)</f>
        <v>0</v>
      </c>
      <c r="T48" s="1">
        <f>IF(Database!U51="Yes",Database!$C51,0)</f>
        <v>0</v>
      </c>
      <c r="U48" s="1">
        <f>IF(Database!V51="Yes",Database!$C51,0)</f>
        <v>0</v>
      </c>
      <c r="V48" s="1">
        <f>IF(Database!W51="Yes",Database!$C51,0)</f>
        <v>0</v>
      </c>
      <c r="W48" s="1" t="str">
        <f>IF(Database!X51="Yes",Database!$C51,0)</f>
        <v>Protect key assets, critical infrastructure and sensitive equipment in flood zones</v>
      </c>
      <c r="X48" s="1">
        <f>IF(Database!Y51="Yes",Database!$C51,0)</f>
        <v>0</v>
      </c>
      <c r="Y48" s="1">
        <f>IF(Database!Z51="Yes",Database!$C51,0)</f>
        <v>0</v>
      </c>
      <c r="Z48" s="1">
        <f>IF(Database!AA51="Yes",Database!$C51,0)</f>
        <v>0</v>
      </c>
      <c r="AA48" s="1">
        <f>IF(Database!AB51="Yes",Database!$C51,0)</f>
        <v>0</v>
      </c>
      <c r="AB48" s="1" t="str">
        <f>IF(Database!AC51="Yes",Database!$C51,0)</f>
        <v>Protect key assets, critical infrastructure and sensitive equipment in flood zones</v>
      </c>
      <c r="AC48" s="1">
        <f>IF(Database!AD51="Yes",Database!$C51,0)</f>
        <v>0</v>
      </c>
      <c r="AD48" s="1">
        <f>IF(Database!AE51="Yes",Database!$C51,0)</f>
        <v>0</v>
      </c>
      <c r="AE48" s="1">
        <f>IF(Database!AF51="Yes",Database!$C51,0)</f>
        <v>0</v>
      </c>
      <c r="AF48" s="1" t="str">
        <f>IF(Database!AG51="Yes",Database!$C51,0)</f>
        <v>Protect key assets, critical infrastructure and sensitive equipment in flood zones</v>
      </c>
      <c r="AG48" s="1" t="str">
        <f>IF(Database!AH51="Yes",Database!$C51,0)</f>
        <v>Protect key assets, critical infrastructure and sensitive equipment in flood zones</v>
      </c>
      <c r="AI48" s="1" t="str">
        <f>IF(Database!AK51="Yes",Database!$C51,0)</f>
        <v>Protect key assets, critical infrastructure and sensitive equipment in flood zones</v>
      </c>
      <c r="AJ48" s="1">
        <f>IF(Database!AL51="Yes",Database!$C51,0)</f>
        <v>0</v>
      </c>
      <c r="AK48" s="1">
        <f>IF(Database!AM51="Yes",Database!$C51,0)</f>
        <v>0</v>
      </c>
      <c r="AL48" s="1">
        <f>IF(Database!AN51="Yes",Database!$C51,0)</f>
        <v>0</v>
      </c>
      <c r="AM48" s="1">
        <f>IF(Database!AO51="Yes",Database!$C51,0)</f>
        <v>0</v>
      </c>
      <c r="AN48" s="1" t="str">
        <f>IF(Database!AP51="Yes",Database!$C51,0)</f>
        <v>Protect key assets, critical infrastructure and sensitive equipment in flood zones</v>
      </c>
      <c r="AO48" s="1" t="str">
        <f>Database!C51</f>
        <v>Protect key assets, critical infrastructure and sensitive equipment in flood zones</v>
      </c>
    </row>
    <row r="49" spans="2:41">
      <c r="B49" s="1" t="str">
        <f>IF(Database!E52="Yes",Database!$C52,0)</f>
        <v>Protect key assets, critical infrastructure and sensitive equipment from overheating</v>
      </c>
      <c r="C49" s="1" t="str">
        <f>IF(Database!F52="Yes",Database!$C52,0)</f>
        <v>Protect key assets, critical infrastructure and sensitive equipment from overheating</v>
      </c>
      <c r="D49" s="1" t="str">
        <f>IF(Database!G52="Yes",Database!$C52,0)</f>
        <v>Protect key assets, critical infrastructure and sensitive equipment from overheating</v>
      </c>
      <c r="E49" s="1" t="str">
        <f>IF(Database!H52="Yes",Database!$C52,0)</f>
        <v>Protect key assets, critical infrastructure and sensitive equipment from overheating</v>
      </c>
      <c r="G49" s="1">
        <f>IF(Database!I52="Yes",Database!$C52,0)</f>
        <v>0</v>
      </c>
      <c r="H49" s="1" t="str">
        <f>IF(Database!J52="Yes",Database!$C52,0)</f>
        <v>Protect key assets, critical infrastructure and sensitive equipment from overheating</v>
      </c>
      <c r="I49" s="1" t="str">
        <f>IF(Database!K52="Yes",Database!$C52,0)</f>
        <v>Protect key assets, critical infrastructure and sensitive equipment from overheating</v>
      </c>
      <c r="J49" s="1">
        <f>IF(Database!L52="Yes",Database!$C52,0)</f>
        <v>0</v>
      </c>
      <c r="K49" s="1">
        <f>IF(Database!M52="Yes",Database!$C52,0)</f>
        <v>0</v>
      </c>
      <c r="L49" s="1" t="str">
        <f>IF(Database!N52="Yes",Database!$C52,0)</f>
        <v>Protect key assets, critical infrastructure and sensitive equipment from overheating</v>
      </c>
      <c r="M49" s="1" t="str">
        <f>IF(Database!O52="Yes",Database!$C52,0)</f>
        <v>Protect key assets, critical infrastructure and sensitive equipment from overheating</v>
      </c>
      <c r="N49" s="1" t="str">
        <f>IF(Database!P52="Yes",Database!$C52,0)</f>
        <v>Protect key assets, critical infrastructure and sensitive equipment from overheating</v>
      </c>
      <c r="O49" s="1" t="str">
        <f>IF(Database!Q52="Yes",Database!$C52,0)</f>
        <v>Protect key assets, critical infrastructure and sensitive equipment from overheating</v>
      </c>
      <c r="P49" s="1" t="str">
        <f>IF(Database!R52="Yes",Database!$C52,0)</f>
        <v>Protect key assets, critical infrastructure and sensitive equipment from overheating</v>
      </c>
      <c r="Q49" s="1" t="str">
        <f>IF(Database!S52="Yes",Database!$C52,0)</f>
        <v>Protect key assets, critical infrastructure and sensitive equipment from overheating</v>
      </c>
      <c r="S49" s="1">
        <f>IF(Database!T52="Yes",Database!$C52,0)</f>
        <v>0</v>
      </c>
      <c r="T49" s="1" t="str">
        <f>IF(Database!U52="Yes",Database!$C52,0)</f>
        <v>Protect key assets, critical infrastructure and sensitive equipment from overheating</v>
      </c>
      <c r="U49" s="1">
        <f>IF(Database!V52="Yes",Database!$C52,0)</f>
        <v>0</v>
      </c>
      <c r="V49" s="1">
        <f>IF(Database!W52="Yes",Database!$C52,0)</f>
        <v>0</v>
      </c>
      <c r="W49" s="1" t="str">
        <f>IF(Database!X52="Yes",Database!$C52,0)</f>
        <v>Protect key assets, critical infrastructure and sensitive equipment from overheating</v>
      </c>
      <c r="X49" s="1">
        <f>IF(Database!Y52="Yes",Database!$C52,0)</f>
        <v>0</v>
      </c>
      <c r="Y49" s="1">
        <f>IF(Database!Z52="Yes",Database!$C52,0)</f>
        <v>0</v>
      </c>
      <c r="Z49" s="1">
        <f>IF(Database!AA52="Yes",Database!$C52,0)</f>
        <v>0</v>
      </c>
      <c r="AA49" s="1">
        <f>IF(Database!AB52="Yes",Database!$C52,0)</f>
        <v>0</v>
      </c>
      <c r="AB49" s="1">
        <f>IF(Database!AC52="Yes",Database!$C52,0)</f>
        <v>0</v>
      </c>
      <c r="AC49" s="1">
        <f>IF(Database!AD52="Yes",Database!$C52,0)</f>
        <v>0</v>
      </c>
      <c r="AD49" s="1">
        <f>IF(Database!AE52="Yes",Database!$C52,0)</f>
        <v>0</v>
      </c>
      <c r="AE49" s="1">
        <f>IF(Database!AF52="Yes",Database!$C52,0)</f>
        <v>0</v>
      </c>
      <c r="AF49" s="1" t="str">
        <f>IF(Database!AG52="Yes",Database!$C52,0)</f>
        <v>Protect key assets, critical infrastructure and sensitive equipment from overheating</v>
      </c>
      <c r="AG49" s="1" t="str">
        <f>IF(Database!AH52="Yes",Database!$C52,0)</f>
        <v>Protect key assets, critical infrastructure and sensitive equipment from overheating</v>
      </c>
      <c r="AI49" s="1">
        <f>IF(Database!AK52="Yes",Database!$C52,0)</f>
        <v>0</v>
      </c>
      <c r="AJ49" s="1" t="str">
        <f>IF(Database!AL52="Yes",Database!$C52,0)</f>
        <v>Protect key assets, critical infrastructure and sensitive equipment from overheating</v>
      </c>
      <c r="AK49" s="1">
        <f>IF(Database!AM52="Yes",Database!$C52,0)</f>
        <v>0</v>
      </c>
      <c r="AL49" s="1">
        <f>IF(Database!AN52="Yes",Database!$C52,0)</f>
        <v>0</v>
      </c>
      <c r="AM49" s="1">
        <f>IF(Database!AO52="Yes",Database!$C52,0)</f>
        <v>0</v>
      </c>
      <c r="AN49" s="1" t="str">
        <f>IF(Database!AP52="Yes",Database!$C52,0)</f>
        <v>Protect key assets, critical infrastructure and sensitive equipment from overheating</v>
      </c>
      <c r="AO49" s="1" t="str">
        <f>Database!C52</f>
        <v>Protect key assets, critical infrastructure and sensitive equipment from overheating</v>
      </c>
    </row>
    <row r="50" spans="2:41">
      <c r="B50" s="1" t="str">
        <f>IF(Database!E53="Yes",Database!$C53,0)</f>
        <v>Protect utilities underground</v>
      </c>
      <c r="C50" s="1" t="str">
        <f>IF(Database!F53="Yes",Database!$C53,0)</f>
        <v>Protect utilities underground</v>
      </c>
      <c r="D50" s="1" t="str">
        <f>IF(Database!G53="Yes",Database!$C53,0)</f>
        <v>Protect utilities underground</v>
      </c>
      <c r="E50" s="1" t="str">
        <f>IF(Database!H53="Yes",Database!$C53,0)</f>
        <v>Protect utilities underground</v>
      </c>
      <c r="G50" s="1" t="str">
        <f>IF(Database!I53="Yes",Database!$C53,0)</f>
        <v>Protect utilities underground</v>
      </c>
      <c r="H50" s="1" t="str">
        <f>IF(Database!J53="Yes",Database!$C53,0)</f>
        <v>Protect utilities underground</v>
      </c>
      <c r="I50" s="1" t="str">
        <f>IF(Database!K53="Yes",Database!$C53,0)</f>
        <v>Protect utilities underground</v>
      </c>
      <c r="J50" s="1">
        <f>IF(Database!L53="Yes",Database!$C53,0)</f>
        <v>0</v>
      </c>
      <c r="K50" s="1">
        <f>IF(Database!M53="Yes",Database!$C53,0)</f>
        <v>0</v>
      </c>
      <c r="L50" s="1" t="str">
        <f>IF(Database!N53="Yes",Database!$C53,0)</f>
        <v>Protect utilities underground</v>
      </c>
      <c r="M50" s="1" t="str">
        <f>IF(Database!O53="Yes",Database!$C53,0)</f>
        <v>Protect utilities underground</v>
      </c>
      <c r="N50" s="1" t="str">
        <f>IF(Database!P53="Yes",Database!$C53,0)</f>
        <v>Protect utilities underground</v>
      </c>
      <c r="O50" s="1" t="str">
        <f>IF(Database!Q53="Yes",Database!$C53,0)</f>
        <v>Protect utilities underground</v>
      </c>
      <c r="P50" s="1" t="str">
        <f>IF(Database!R53="Yes",Database!$C53,0)</f>
        <v>Protect utilities underground</v>
      </c>
      <c r="Q50" s="1" t="str">
        <f>IF(Database!S53="Yes",Database!$C53,0)</f>
        <v>Protect utilities underground</v>
      </c>
      <c r="S50" s="1">
        <f>IF(Database!T53="Yes",Database!$C53,0)</f>
        <v>0</v>
      </c>
      <c r="T50" s="1">
        <f>IF(Database!U53="Yes",Database!$C53,0)</f>
        <v>0</v>
      </c>
      <c r="U50" s="1">
        <f>IF(Database!V53="Yes",Database!$C53,0)</f>
        <v>0</v>
      </c>
      <c r="V50" s="1">
        <f>IF(Database!W53="Yes",Database!$C53,0)</f>
        <v>0</v>
      </c>
      <c r="W50" s="1" t="str">
        <f>IF(Database!X53="Yes",Database!$C53,0)</f>
        <v>Protect utilities underground</v>
      </c>
      <c r="X50" s="1">
        <f>IF(Database!Y53="Yes",Database!$C53,0)</f>
        <v>0</v>
      </c>
      <c r="Y50" s="1">
        <f>IF(Database!Z53="Yes",Database!$C53,0)</f>
        <v>0</v>
      </c>
      <c r="Z50" s="1">
        <f>IF(Database!AA53="Yes",Database!$C53,0)</f>
        <v>0</v>
      </c>
      <c r="AA50" s="1">
        <f>IF(Database!AB53="Yes",Database!$C53,0)</f>
        <v>0</v>
      </c>
      <c r="AB50" s="1" t="str">
        <f>IF(Database!AC53="Yes",Database!$C53,0)</f>
        <v>Protect utilities underground</v>
      </c>
      <c r="AC50" s="1">
        <f>IF(Database!AD53="Yes",Database!$C53,0)</f>
        <v>0</v>
      </c>
      <c r="AD50" s="1">
        <f>IF(Database!AE53="Yes",Database!$C53,0)</f>
        <v>0</v>
      </c>
      <c r="AE50" s="1">
        <f>IF(Database!AF53="Yes",Database!$C53,0)</f>
        <v>0</v>
      </c>
      <c r="AF50" s="1" t="str">
        <f>IF(Database!AG53="Yes",Database!$C53,0)</f>
        <v>Protect utilities underground</v>
      </c>
      <c r="AG50" s="1" t="str">
        <f>IF(Database!AH53="Yes",Database!$C53,0)</f>
        <v>Protect utilities underground</v>
      </c>
      <c r="AI50" s="1" t="str">
        <f>IF(Database!AK53="Yes",Database!$C53,0)</f>
        <v>Protect utilities underground</v>
      </c>
      <c r="AJ50" s="1">
        <f>IF(Database!AL53="Yes",Database!$C53,0)</f>
        <v>0</v>
      </c>
      <c r="AK50" s="1">
        <f>IF(Database!AM53="Yes",Database!$C53,0)</f>
        <v>0</v>
      </c>
      <c r="AL50" s="1">
        <f>IF(Database!AN53="Yes",Database!$C53,0)</f>
        <v>0</v>
      </c>
      <c r="AM50" s="1">
        <f>IF(Database!AO53="Yes",Database!$C53,0)</f>
        <v>0</v>
      </c>
      <c r="AN50" s="1" t="str">
        <f>IF(Database!AP53="Yes",Database!$C53,0)</f>
        <v>Protect utilities underground</v>
      </c>
      <c r="AO50" s="1" t="str">
        <f>Database!C53</f>
        <v>Protect utilities underground</v>
      </c>
    </row>
    <row r="51" spans="2:41">
      <c r="B51" s="1" t="str">
        <f>IF(Database!E54="Yes",Database!$C54,0)</f>
        <v>Raise river walls (flood defences)</v>
      </c>
      <c r="C51" s="1" t="str">
        <f>IF(Database!F54="Yes",Database!$C54,0)</f>
        <v>Raise river walls (flood defences)</v>
      </c>
      <c r="D51" s="1" t="str">
        <f>IF(Database!G54="Yes",Database!$C54,0)</f>
        <v>Raise river walls (flood defences)</v>
      </c>
      <c r="E51" s="1" t="str">
        <f>IF(Database!H54="Yes",Database!$C54,0)</f>
        <v>Raise river walls (flood defences)</v>
      </c>
      <c r="G51" s="1" t="str">
        <f>IF(Database!I54="Yes",Database!$C54,0)</f>
        <v>Raise river walls (flood defences)</v>
      </c>
      <c r="H51" s="1" t="str">
        <f>IF(Database!J54="Yes",Database!$C54,0)</f>
        <v>Raise river walls (flood defences)</v>
      </c>
      <c r="I51" s="1" t="str">
        <f>IF(Database!K54="Yes",Database!$C54,0)</f>
        <v>Raise river walls (flood defences)</v>
      </c>
      <c r="J51" s="1">
        <f>IF(Database!L54="Yes",Database!$C54,0)</f>
        <v>0</v>
      </c>
      <c r="K51" s="1">
        <f>IF(Database!M54="Yes",Database!$C54,0)</f>
        <v>0</v>
      </c>
      <c r="L51" s="1" t="str">
        <f>IF(Database!N54="Yes",Database!$C54,0)</f>
        <v>Raise river walls (flood defences)</v>
      </c>
      <c r="M51" s="1" t="str">
        <f>IF(Database!O54="Yes",Database!$C54,0)</f>
        <v>Raise river walls (flood defences)</v>
      </c>
      <c r="N51" s="1" t="str">
        <f>IF(Database!P54="Yes",Database!$C54,0)</f>
        <v>Raise river walls (flood defences)</v>
      </c>
      <c r="O51" s="1" t="str">
        <f>IF(Database!Q54="Yes",Database!$C54,0)</f>
        <v>Raise river walls (flood defences)</v>
      </c>
      <c r="P51" s="1">
        <f>IF(Database!R54="Yes",Database!$C54,0)</f>
        <v>0</v>
      </c>
      <c r="Q51" s="1" t="str">
        <f>IF(Database!S54="Yes",Database!$C54,0)</f>
        <v>Raise river walls (flood defences)</v>
      </c>
      <c r="S51" s="1">
        <f>IF(Database!T54="Yes",Database!$C54,0)</f>
        <v>0</v>
      </c>
      <c r="T51" s="1">
        <f>IF(Database!U54="Yes",Database!$C54,0)</f>
        <v>0</v>
      </c>
      <c r="U51" s="1">
        <f>IF(Database!V54="Yes",Database!$C54,0)</f>
        <v>0</v>
      </c>
      <c r="V51" s="1" t="str">
        <f>IF(Database!W54="Yes",Database!$C54,0)</f>
        <v>Raise river walls (flood defences)</v>
      </c>
      <c r="W51" s="1">
        <f>IF(Database!X54="Yes",Database!$C54,0)</f>
        <v>0</v>
      </c>
      <c r="X51" s="1">
        <f>IF(Database!Y54="Yes",Database!$C54,0)</f>
        <v>0</v>
      </c>
      <c r="Y51" s="1">
        <f>IF(Database!Z54="Yes",Database!$C54,0)</f>
        <v>0</v>
      </c>
      <c r="Z51" s="1">
        <f>IF(Database!AA54="Yes",Database!$C54,0)</f>
        <v>0</v>
      </c>
      <c r="AA51" s="1">
        <f>IF(Database!AB54="Yes",Database!$C54,0)</f>
        <v>0</v>
      </c>
      <c r="AB51" s="1" t="str">
        <f>IF(Database!AC54="Yes",Database!$C54,0)</f>
        <v>Raise river walls (flood defences)</v>
      </c>
      <c r="AC51" s="1">
        <f>IF(Database!AD54="Yes",Database!$C54,0)</f>
        <v>0</v>
      </c>
      <c r="AD51" s="1">
        <f>IF(Database!AE54="Yes",Database!$C54,0)</f>
        <v>0</v>
      </c>
      <c r="AE51" s="1">
        <f>IF(Database!AF54="Yes",Database!$C54,0)</f>
        <v>0</v>
      </c>
      <c r="AF51" s="1">
        <f>IF(Database!AG54="Yes",Database!$C54,0)</f>
        <v>0</v>
      </c>
      <c r="AG51" s="1" t="str">
        <f>IF(Database!AH54="Yes",Database!$C54,0)</f>
        <v>Raise river walls (flood defences)</v>
      </c>
      <c r="AI51" s="1" t="str">
        <f>IF(Database!AK54="Yes",Database!$C54,0)</f>
        <v>Raise river walls (flood defences)</v>
      </c>
      <c r="AJ51" s="1">
        <f>IF(Database!AL54="Yes",Database!$C54,0)</f>
        <v>0</v>
      </c>
      <c r="AK51" s="1">
        <f>IF(Database!AM54="Yes",Database!$C54,0)</f>
        <v>0</v>
      </c>
      <c r="AL51" s="1">
        <f>IF(Database!AN54="Yes",Database!$C54,0)</f>
        <v>0</v>
      </c>
      <c r="AM51" s="1">
        <f>IF(Database!AO54="Yes",Database!$C54,0)</f>
        <v>0</v>
      </c>
      <c r="AN51" s="1" t="str">
        <f>IF(Database!AP54="Yes",Database!$C54,0)</f>
        <v>Raise river walls (flood defences)</v>
      </c>
      <c r="AO51" s="1" t="str">
        <f>Database!C54</f>
        <v>Raise river walls (flood defences)</v>
      </c>
    </row>
    <row r="52" spans="2:41">
      <c r="B52" s="1" t="str">
        <f>IF(Database!E55="Yes",Database!$C55,0)</f>
        <v>Bat habitat enhancements</v>
      </c>
      <c r="C52" s="1" t="str">
        <f>IF(Database!F55="Yes",Database!$C55,0)</f>
        <v>Bat habitat enhancements</v>
      </c>
      <c r="D52" s="1" t="str">
        <f>IF(Database!G55="Yes",Database!$C55,0)</f>
        <v>Bat habitat enhancements</v>
      </c>
      <c r="E52" s="1" t="str">
        <f>IF(Database!H55="Yes",Database!$C55,0)</f>
        <v>Bat habitat enhancements</v>
      </c>
      <c r="G52" s="1" t="str">
        <f>IF(Database!I55="Yes",Database!$C55,0)</f>
        <v>Bat habitat enhancements</v>
      </c>
      <c r="H52" s="1" t="str">
        <f>IF(Database!J55="Yes",Database!$C55,0)</f>
        <v>Bat habitat enhancements</v>
      </c>
      <c r="I52" s="1">
        <f>IF(Database!K55="Yes",Database!$C55,0)</f>
        <v>0</v>
      </c>
      <c r="J52" s="1" t="str">
        <f>IF(Database!L55="Yes",Database!$C55,0)</f>
        <v>Bat habitat enhancements</v>
      </c>
      <c r="K52" s="1" t="str">
        <f>IF(Database!M55="Yes",Database!$C55,0)</f>
        <v>Bat habitat enhancements</v>
      </c>
      <c r="L52" s="1">
        <f>IF(Database!N55="Yes",Database!$C55,0)</f>
        <v>0</v>
      </c>
      <c r="M52" s="1">
        <f>IF(Database!O55="Yes",Database!$C55,0)</f>
        <v>0</v>
      </c>
      <c r="N52" s="1" t="str">
        <f>IF(Database!P55="Yes",Database!$C55,0)</f>
        <v>Bat habitat enhancements</v>
      </c>
      <c r="O52" s="1" t="str">
        <f>IF(Database!Q55="Yes",Database!$C55,0)</f>
        <v>Bat habitat enhancements</v>
      </c>
      <c r="P52" s="1" t="str">
        <f>IF(Database!R55="Yes",Database!$C55,0)</f>
        <v>Bat habitat enhancements</v>
      </c>
      <c r="Q52" s="1" t="str">
        <f>IF(Database!S55="Yes",Database!$C55,0)</f>
        <v>Bat habitat enhancements</v>
      </c>
      <c r="S52" s="1" t="str">
        <f>IF(Database!T55="Yes",Database!$C55,0)</f>
        <v>Bat habitat enhancements</v>
      </c>
      <c r="T52" s="1" t="str">
        <f>IF(Database!U55="Yes",Database!$C55,0)</f>
        <v>Bat habitat enhancements</v>
      </c>
      <c r="U52" s="1">
        <f>IF(Database!V55="Yes",Database!$C55,0)</f>
        <v>0</v>
      </c>
      <c r="V52" s="1" t="str">
        <f>IF(Database!W55="Yes",Database!$C55,0)</f>
        <v>Bat habitat enhancements</v>
      </c>
      <c r="W52" s="1">
        <f>IF(Database!X55="Yes",Database!$C55,0)</f>
        <v>0</v>
      </c>
      <c r="X52" s="1">
        <f>IF(Database!Y55="Yes",Database!$C55,0)</f>
        <v>0</v>
      </c>
      <c r="Y52" s="1">
        <f>IF(Database!Z55="Yes",Database!$C55,0)</f>
        <v>0</v>
      </c>
      <c r="Z52" s="1">
        <f>IF(Database!AA55="Yes",Database!$C55,0)</f>
        <v>0</v>
      </c>
      <c r="AA52" s="1">
        <f>IF(Database!AB55="Yes",Database!$C55,0)</f>
        <v>0</v>
      </c>
      <c r="AB52" s="1">
        <f>IF(Database!AC55="Yes",Database!$C55,0)</f>
        <v>0</v>
      </c>
      <c r="AC52" s="1">
        <f>IF(Database!AD55="Yes",Database!$C55,0)</f>
        <v>0</v>
      </c>
      <c r="AD52" s="1" t="str">
        <f>IF(Database!AE55="Yes",Database!$C55,0)</f>
        <v>Bat habitat enhancements</v>
      </c>
      <c r="AE52" s="1">
        <f>IF(Database!AF55="Yes",Database!$C55,0)</f>
        <v>0</v>
      </c>
      <c r="AF52" s="1">
        <f>IF(Database!AG55="Yes",Database!$C55,0)</f>
        <v>0</v>
      </c>
      <c r="AG52" s="1" t="str">
        <f>IF(Database!AH55="Yes",Database!$C55,0)</f>
        <v>Bat habitat enhancements</v>
      </c>
      <c r="AI52" s="1">
        <f>IF(Database!AK55="Yes",Database!$C55,0)</f>
        <v>0</v>
      </c>
      <c r="AJ52" s="1">
        <f>IF(Database!AL55="Yes",Database!$C55,0)</f>
        <v>0</v>
      </c>
      <c r="AK52" s="1">
        <f>IF(Database!AM55="Yes",Database!$C55,0)</f>
        <v>0</v>
      </c>
      <c r="AL52" s="1" t="str">
        <f>IF(Database!AN55="Yes",Database!$C55,0)</f>
        <v>Bat habitat enhancements</v>
      </c>
      <c r="AM52" s="1">
        <f>IF(Database!AO55="Yes",Database!$C55,0)</f>
        <v>0</v>
      </c>
      <c r="AN52" s="1">
        <f>IF(Database!AP55="Yes",Database!$C55,0)</f>
        <v>0</v>
      </c>
      <c r="AO52" s="1" t="str">
        <f>Database!C55</f>
        <v>Bat habitat enhancements</v>
      </c>
    </row>
    <row r="53" spans="2:41">
      <c r="B53" s="1" t="str">
        <f>IF(Database!E56="Yes",Database!$C56,0)</f>
        <v>Wild bee habitat enhancements</v>
      </c>
      <c r="C53" s="1" t="str">
        <f>IF(Database!F56="Yes",Database!$C56,0)</f>
        <v>Wild bee habitat enhancements</v>
      </c>
      <c r="D53" s="1" t="str">
        <f>IF(Database!G56="Yes",Database!$C56,0)</f>
        <v>Wild bee habitat enhancements</v>
      </c>
      <c r="E53" s="1" t="str">
        <f>IF(Database!H56="Yes",Database!$C56,0)</f>
        <v>Wild bee habitat enhancements</v>
      </c>
      <c r="G53" s="1" t="str">
        <f>IF(Database!I56="Yes",Database!$C56,0)</f>
        <v>Wild bee habitat enhancements</v>
      </c>
      <c r="H53" s="1" t="str">
        <f>IF(Database!J56="Yes",Database!$C56,0)</f>
        <v>Wild bee habitat enhancements</v>
      </c>
      <c r="I53" s="1">
        <f>IF(Database!K56="Yes",Database!$C56,0)</f>
        <v>0</v>
      </c>
      <c r="J53" s="1" t="str">
        <f>IF(Database!L56="Yes",Database!$C56,0)</f>
        <v>Wild bee habitat enhancements</v>
      </c>
      <c r="K53" s="1" t="str">
        <f>IF(Database!M56="Yes",Database!$C56,0)</f>
        <v>Wild bee habitat enhancements</v>
      </c>
      <c r="L53" s="1">
        <f>IF(Database!N56="Yes",Database!$C56,0)</f>
        <v>0</v>
      </c>
      <c r="M53" s="1">
        <f>IF(Database!O56="Yes",Database!$C56,0)</f>
        <v>0</v>
      </c>
      <c r="N53" s="1" t="str">
        <f>IF(Database!P56="Yes",Database!$C56,0)</f>
        <v>Wild bee habitat enhancements</v>
      </c>
      <c r="O53" s="1" t="str">
        <f>IF(Database!Q56="Yes",Database!$C56,0)</f>
        <v>Wild bee habitat enhancements</v>
      </c>
      <c r="P53" s="1" t="str">
        <f>IF(Database!R56="Yes",Database!$C56,0)</f>
        <v>Wild bee habitat enhancements</v>
      </c>
      <c r="Q53" s="1" t="str">
        <f>IF(Database!S56="Yes",Database!$C56,0)</f>
        <v>Wild bee habitat enhancements</v>
      </c>
      <c r="S53" s="1">
        <f>IF(Database!T56="Yes",Database!$C56,0)</f>
        <v>0</v>
      </c>
      <c r="T53" s="1">
        <f>IF(Database!U56="Yes",Database!$C56,0)</f>
        <v>0</v>
      </c>
      <c r="U53" s="1">
        <f>IF(Database!V56="Yes",Database!$C56,0)</f>
        <v>0</v>
      </c>
      <c r="V53" s="1">
        <f>IF(Database!W56="Yes",Database!$C56,0)</f>
        <v>0</v>
      </c>
      <c r="W53" s="1">
        <f>IF(Database!X56="Yes",Database!$C56,0)</f>
        <v>0</v>
      </c>
      <c r="X53" s="1">
        <f>IF(Database!Y56="Yes",Database!$C56,0)</f>
        <v>0</v>
      </c>
      <c r="Y53" s="1" t="str">
        <f>IF(Database!Z56="Yes",Database!$C56,0)</f>
        <v>Wild bee habitat enhancements</v>
      </c>
      <c r="Z53" s="1">
        <f>IF(Database!AA56="Yes",Database!$C56,0)</f>
        <v>0</v>
      </c>
      <c r="AA53" s="1">
        <f>IF(Database!AB56="Yes",Database!$C56,0)</f>
        <v>0</v>
      </c>
      <c r="AB53" s="1">
        <f>IF(Database!AC56="Yes",Database!$C56,0)</f>
        <v>0</v>
      </c>
      <c r="AC53" s="1">
        <f>IF(Database!AD56="Yes",Database!$C56,0)</f>
        <v>0</v>
      </c>
      <c r="AD53" s="1" t="str">
        <f>IF(Database!AE56="Yes",Database!$C56,0)</f>
        <v>Wild bee habitat enhancements</v>
      </c>
      <c r="AE53" s="1">
        <f>IF(Database!AF56="Yes",Database!$C56,0)</f>
        <v>0</v>
      </c>
      <c r="AF53" s="1">
        <f>IF(Database!AG56="Yes",Database!$C56,0)</f>
        <v>0</v>
      </c>
      <c r="AG53" s="1" t="str">
        <f>IF(Database!AH56="Yes",Database!$C56,0)</f>
        <v>Wild bee habitat enhancements</v>
      </c>
      <c r="AI53" s="1">
        <f>IF(Database!AK56="Yes",Database!$C56,0)</f>
        <v>0</v>
      </c>
      <c r="AJ53" s="1">
        <f>IF(Database!AL56="Yes",Database!$C56,0)</f>
        <v>0</v>
      </c>
      <c r="AK53" s="1">
        <f>IF(Database!AM56="Yes",Database!$C56,0)</f>
        <v>0</v>
      </c>
      <c r="AL53" s="1" t="str">
        <f>IF(Database!AN56="Yes",Database!$C56,0)</f>
        <v>Wild bee habitat enhancements</v>
      </c>
      <c r="AM53" s="1">
        <f>IF(Database!AO56="Yes",Database!$C56,0)</f>
        <v>0</v>
      </c>
      <c r="AN53" s="1">
        <f>IF(Database!AP56="Yes",Database!$C56,0)</f>
        <v>0</v>
      </c>
      <c r="AO53" s="1" t="str">
        <f>Database!C56</f>
        <v>Wild bee habitat enhancements</v>
      </c>
    </row>
    <row r="54" spans="2:41">
      <c r="B54" s="1" t="str">
        <f>IF(Database!E57="Yes",Database!$C57,0)</f>
        <v>Bird habitat enhancements</v>
      </c>
      <c r="C54" s="1" t="str">
        <f>IF(Database!F57="Yes",Database!$C57,0)</f>
        <v>Bird habitat enhancements</v>
      </c>
      <c r="D54" s="1" t="str">
        <f>IF(Database!G57="Yes",Database!$C57,0)</f>
        <v>Bird habitat enhancements</v>
      </c>
      <c r="E54" s="1" t="str">
        <f>IF(Database!H57="Yes",Database!$C57,0)</f>
        <v>Bird habitat enhancements</v>
      </c>
      <c r="G54" s="1" t="str">
        <f>IF(Database!I57="Yes",Database!$C57,0)</f>
        <v>Bird habitat enhancements</v>
      </c>
      <c r="H54" s="1" t="str">
        <f>IF(Database!J57="Yes",Database!$C57,0)</f>
        <v>Bird habitat enhancements</v>
      </c>
      <c r="I54" s="1">
        <f>IF(Database!K57="Yes",Database!$C57,0)</f>
        <v>0</v>
      </c>
      <c r="J54" s="1" t="str">
        <f>IF(Database!L57="Yes",Database!$C57,0)</f>
        <v>Bird habitat enhancements</v>
      </c>
      <c r="K54" s="1" t="str">
        <f>IF(Database!M57="Yes",Database!$C57,0)</f>
        <v>Bird habitat enhancements</v>
      </c>
      <c r="L54" s="1">
        <f>IF(Database!N57="Yes",Database!$C57,0)</f>
        <v>0</v>
      </c>
      <c r="M54" s="1">
        <f>IF(Database!O57="Yes",Database!$C57,0)</f>
        <v>0</v>
      </c>
      <c r="N54" s="1" t="str">
        <f>IF(Database!P57="Yes",Database!$C57,0)</f>
        <v>Bird habitat enhancements</v>
      </c>
      <c r="O54" s="1" t="str">
        <f>IF(Database!Q57="Yes",Database!$C57,0)</f>
        <v>Bird habitat enhancements</v>
      </c>
      <c r="P54" s="1" t="str">
        <f>IF(Database!R57="Yes",Database!$C57,0)</f>
        <v>Bird habitat enhancements</v>
      </c>
      <c r="Q54" s="1" t="str">
        <f>IF(Database!S57="Yes",Database!$C57,0)</f>
        <v>Bird habitat enhancements</v>
      </c>
      <c r="S54" s="1" t="str">
        <f>IF(Database!T57="Yes",Database!$C57,0)</f>
        <v>Bird habitat enhancements</v>
      </c>
      <c r="T54" s="1" t="str">
        <f>IF(Database!U57="Yes",Database!$C57,0)</f>
        <v>Bird habitat enhancements</v>
      </c>
      <c r="U54" s="1">
        <f>IF(Database!V57="Yes",Database!$C57,0)</f>
        <v>0</v>
      </c>
      <c r="V54" s="1" t="str">
        <f>IF(Database!W57="Yes",Database!$C57,0)</f>
        <v>Bird habitat enhancements</v>
      </c>
      <c r="W54" s="1">
        <f>IF(Database!X57="Yes",Database!$C57,0)</f>
        <v>0</v>
      </c>
      <c r="X54" s="1">
        <f>IF(Database!Y57="Yes",Database!$C57,0)</f>
        <v>0</v>
      </c>
      <c r="Y54" s="1">
        <f>IF(Database!Z57="Yes",Database!$C57,0)</f>
        <v>0</v>
      </c>
      <c r="Z54" s="1">
        <f>IF(Database!AA57="Yes",Database!$C57,0)</f>
        <v>0</v>
      </c>
      <c r="AA54" s="1">
        <f>IF(Database!AB57="Yes",Database!$C57,0)</f>
        <v>0</v>
      </c>
      <c r="AB54" s="1">
        <f>IF(Database!AC57="Yes",Database!$C57,0)</f>
        <v>0</v>
      </c>
      <c r="AC54" s="1">
        <f>IF(Database!AD57="Yes",Database!$C57,0)</f>
        <v>0</v>
      </c>
      <c r="AD54" s="1" t="str">
        <f>IF(Database!AE57="Yes",Database!$C57,0)</f>
        <v>Bird habitat enhancements</v>
      </c>
      <c r="AE54" s="1">
        <f>IF(Database!AF57="Yes",Database!$C57,0)</f>
        <v>0</v>
      </c>
      <c r="AF54" s="1">
        <f>IF(Database!AG57="Yes",Database!$C57,0)</f>
        <v>0</v>
      </c>
      <c r="AG54" s="1" t="str">
        <f>IF(Database!AH57="Yes",Database!$C57,0)</f>
        <v>Bird habitat enhancements</v>
      </c>
      <c r="AI54" s="1">
        <f>IF(Database!AK57="Yes",Database!$C57,0)</f>
        <v>0</v>
      </c>
      <c r="AJ54" s="1">
        <f>IF(Database!AL57="Yes",Database!$C57,0)</f>
        <v>0</v>
      </c>
      <c r="AK54" s="1">
        <f>IF(Database!AM57="Yes",Database!$C57,0)</f>
        <v>0</v>
      </c>
      <c r="AL54" s="1" t="str">
        <f>IF(Database!AN57="Yes",Database!$C57,0)</f>
        <v>Bird habitat enhancements</v>
      </c>
      <c r="AM54" s="1">
        <f>IF(Database!AO57="Yes",Database!$C57,0)</f>
        <v>0</v>
      </c>
      <c r="AN54" s="1">
        <f>IF(Database!AP57="Yes",Database!$C57,0)</f>
        <v>0</v>
      </c>
      <c r="AO54" s="1" t="str">
        <f>Database!C57</f>
        <v>Bird habitat enhancements</v>
      </c>
    </row>
    <row r="55" spans="2:41">
      <c r="B55" s="1" t="str">
        <f>IF(Database!E58="Yes",Database!$C58,0)</f>
        <v>Nature comfort sites</v>
      </c>
      <c r="C55" s="1" t="str">
        <f>IF(Database!F58="Yes",Database!$C58,0)</f>
        <v>Nature comfort sites</v>
      </c>
      <c r="D55" s="1" t="str">
        <f>IF(Database!G58="Yes",Database!$C58,0)</f>
        <v>Nature comfort sites</v>
      </c>
      <c r="E55" s="1" t="str">
        <f>IF(Database!H58="Yes",Database!$C58,0)</f>
        <v>Nature comfort sites</v>
      </c>
      <c r="G55" s="1" t="str">
        <f>IF(Database!I58="Yes",Database!$C58,0)</f>
        <v>Nature comfort sites</v>
      </c>
      <c r="H55" s="1" t="str">
        <f>IF(Database!J58="Yes",Database!$C58,0)</f>
        <v>Nature comfort sites</v>
      </c>
      <c r="I55" s="1">
        <f>IF(Database!K58="Yes",Database!$C58,0)</f>
        <v>0</v>
      </c>
      <c r="J55" s="1" t="str">
        <f>IF(Database!L58="Yes",Database!$C58,0)</f>
        <v>Nature comfort sites</v>
      </c>
      <c r="K55" s="1" t="str">
        <f>IF(Database!M58="Yes",Database!$C58,0)</f>
        <v>Nature comfort sites</v>
      </c>
      <c r="L55" s="1">
        <f>IF(Database!N58="Yes",Database!$C58,0)</f>
        <v>0</v>
      </c>
      <c r="M55" s="1">
        <f>IF(Database!O58="Yes",Database!$C58,0)</f>
        <v>0</v>
      </c>
      <c r="N55" s="1" t="str">
        <f>IF(Database!P58="Yes",Database!$C58,0)</f>
        <v>Nature comfort sites</v>
      </c>
      <c r="O55" s="1" t="str">
        <f>IF(Database!Q58="Yes",Database!$C58,0)</f>
        <v>Nature comfort sites</v>
      </c>
      <c r="P55" s="1" t="str">
        <f>IF(Database!R58="Yes",Database!$C58,0)</f>
        <v>Nature comfort sites</v>
      </c>
      <c r="Q55" s="1" t="str">
        <f>IF(Database!S58="Yes",Database!$C58,0)</f>
        <v>Nature comfort sites</v>
      </c>
      <c r="S55" s="1">
        <f>IF(Database!T58="Yes",Database!$C58,0)</f>
        <v>0</v>
      </c>
      <c r="T55" s="1" t="str">
        <f>IF(Database!U58="Yes",Database!$C58,0)</f>
        <v>Nature comfort sites</v>
      </c>
      <c r="U55" s="1">
        <f>IF(Database!V58="Yes",Database!$C58,0)</f>
        <v>0</v>
      </c>
      <c r="V55" s="1" t="str">
        <f>IF(Database!W58="Yes",Database!$C58,0)</f>
        <v>Nature comfort sites</v>
      </c>
      <c r="W55" s="1">
        <f>IF(Database!X58="Yes",Database!$C58,0)</f>
        <v>0</v>
      </c>
      <c r="X55" s="1">
        <f>IF(Database!Y58="Yes",Database!$C58,0)</f>
        <v>0</v>
      </c>
      <c r="Y55" s="1">
        <f>IF(Database!Z58="Yes",Database!$C58,0)</f>
        <v>0</v>
      </c>
      <c r="Z55" s="1">
        <f>IF(Database!AA58="Yes",Database!$C58,0)</f>
        <v>0</v>
      </c>
      <c r="AA55" s="1">
        <f>IF(Database!AB58="Yes",Database!$C58,0)</f>
        <v>0</v>
      </c>
      <c r="AB55" s="1">
        <f>IF(Database!AC58="Yes",Database!$C58,0)</f>
        <v>0</v>
      </c>
      <c r="AC55" s="1">
        <f>IF(Database!AD58="Yes",Database!$C58,0)</f>
        <v>0</v>
      </c>
      <c r="AD55" s="1" t="str">
        <f>IF(Database!AE58="Yes",Database!$C58,0)</f>
        <v>Nature comfort sites</v>
      </c>
      <c r="AE55" s="1">
        <f>IF(Database!AF58="Yes",Database!$C58,0)</f>
        <v>0</v>
      </c>
      <c r="AF55" s="1">
        <f>IF(Database!AG58="Yes",Database!$C58,0)</f>
        <v>0</v>
      </c>
      <c r="AG55" s="1" t="str">
        <f>IF(Database!AH58="Yes",Database!$C58,0)</f>
        <v>Nature comfort sites</v>
      </c>
      <c r="AI55" s="1">
        <f>IF(Database!AK58="Yes",Database!$C58,0)</f>
        <v>0</v>
      </c>
      <c r="AJ55" s="1">
        <f>IF(Database!AL58="Yes",Database!$C58,0)</f>
        <v>0</v>
      </c>
      <c r="AK55" s="1">
        <f>IF(Database!AM58="Yes",Database!$C58,0)</f>
        <v>0</v>
      </c>
      <c r="AL55" s="1" t="str">
        <f>IF(Database!AN58="Yes",Database!$C58,0)</f>
        <v>Nature comfort sites</v>
      </c>
      <c r="AM55" s="1">
        <f>IF(Database!AO58="Yes",Database!$C58,0)</f>
        <v>0</v>
      </c>
      <c r="AN55" s="1">
        <f>IF(Database!AP58="Yes",Database!$C58,0)</f>
        <v>0</v>
      </c>
      <c r="AO55" s="1" t="str">
        <f>Database!C58</f>
        <v>Nature comfort sites</v>
      </c>
    </row>
    <row r="56" spans="2:41">
      <c r="B56" s="1" t="str">
        <f>IF(Database!E59="Yes",Database!$C59,0)</f>
        <v>Black redstart perches</v>
      </c>
      <c r="C56" s="1">
        <f>IF(Database!F59="Yes",Database!$C59,0)</f>
        <v>0</v>
      </c>
      <c r="D56" s="1" t="str">
        <f>IF(Database!G59="Yes",Database!$C59,0)</f>
        <v>Black redstart perches</v>
      </c>
      <c r="E56" s="1" t="str">
        <f>IF(Database!H59="Yes",Database!$C59,0)</f>
        <v>Black redstart perches</v>
      </c>
      <c r="G56" s="1" t="str">
        <f>IF(Database!I59="Yes",Database!$C59,0)</f>
        <v>Black redstart perches</v>
      </c>
      <c r="H56" s="1" t="str">
        <f>IF(Database!J59="Yes",Database!$C59,0)</f>
        <v>Black redstart perches</v>
      </c>
      <c r="I56" s="1" t="str">
        <f>IF(Database!K59="Yes",Database!$C59,0)</f>
        <v>Black redstart perches</v>
      </c>
      <c r="J56" s="1" t="str">
        <f>IF(Database!L59="Yes",Database!$C59,0)</f>
        <v>Black redstart perches</v>
      </c>
      <c r="K56" s="1" t="str">
        <f>IF(Database!M59="Yes",Database!$C59,0)</f>
        <v>Black redstart perches</v>
      </c>
      <c r="L56" s="1">
        <f>IF(Database!N59="Yes",Database!$C59,0)</f>
        <v>0</v>
      </c>
      <c r="M56" s="1">
        <f>IF(Database!O59="Yes",Database!$C59,0)</f>
        <v>0</v>
      </c>
      <c r="N56" s="1" t="str">
        <f>IF(Database!P59="Yes",Database!$C59,0)</f>
        <v>Black redstart perches</v>
      </c>
      <c r="O56" s="1" t="str">
        <f>IF(Database!Q59="Yes",Database!$C59,0)</f>
        <v>Black redstart perches</v>
      </c>
      <c r="P56" s="1" t="str">
        <f>IF(Database!R59="Yes",Database!$C59,0)</f>
        <v>Black redstart perches</v>
      </c>
      <c r="Q56" s="1" t="str">
        <f>IF(Database!S59="Yes",Database!$C59,0)</f>
        <v>Black redstart perches</v>
      </c>
      <c r="S56" s="1" t="str">
        <f>IF(Database!T59="Yes",Database!$C59,0)</f>
        <v>Black redstart perches</v>
      </c>
      <c r="T56" s="1" t="str">
        <f>IF(Database!U59="Yes",Database!$C59,0)</f>
        <v>Black redstart perches</v>
      </c>
      <c r="U56" s="1">
        <f>IF(Database!V59="Yes",Database!$C59,0)</f>
        <v>0</v>
      </c>
      <c r="V56" s="1" t="str">
        <f>IF(Database!W59="Yes",Database!$C59,0)</f>
        <v>Black redstart perches</v>
      </c>
      <c r="W56" s="1">
        <f>IF(Database!X59="Yes",Database!$C59,0)</f>
        <v>0</v>
      </c>
      <c r="X56" s="1" t="str">
        <f>IF(Database!Y59="Yes",Database!$C59,0)</f>
        <v>Black redstart perches</v>
      </c>
      <c r="Y56" s="1">
        <f>IF(Database!Z59="Yes",Database!$C59,0)</f>
        <v>0</v>
      </c>
      <c r="Z56" s="1">
        <f>IF(Database!AA59="Yes",Database!$C59,0)</f>
        <v>0</v>
      </c>
      <c r="AA56" s="1">
        <f>IF(Database!AB59="Yes",Database!$C59,0)</f>
        <v>0</v>
      </c>
      <c r="AB56" s="1">
        <f>IF(Database!AC59="Yes",Database!$C59,0)</f>
        <v>0</v>
      </c>
      <c r="AC56" s="1">
        <f>IF(Database!AD59="Yes",Database!$C59,0)</f>
        <v>0</v>
      </c>
      <c r="AD56" s="1" t="str">
        <f>IF(Database!AE59="Yes",Database!$C59,0)</f>
        <v>Black redstart perches</v>
      </c>
      <c r="AE56" s="1">
        <f>IF(Database!AF59="Yes",Database!$C59,0)</f>
        <v>0</v>
      </c>
      <c r="AF56" s="1">
        <f>IF(Database!AG59="Yes",Database!$C59,0)</f>
        <v>0</v>
      </c>
      <c r="AG56" s="1" t="str">
        <f>IF(Database!AH59="Yes",Database!$C59,0)</f>
        <v>Black redstart perches</v>
      </c>
      <c r="AI56" s="1">
        <f>IF(Database!AK59="Yes",Database!$C59,0)</f>
        <v>0</v>
      </c>
      <c r="AJ56" s="1">
        <f>IF(Database!AL59="Yes",Database!$C59,0)</f>
        <v>0</v>
      </c>
      <c r="AK56" s="1">
        <f>IF(Database!AM59="Yes",Database!$C59,0)</f>
        <v>0</v>
      </c>
      <c r="AL56" s="1" t="str">
        <f>IF(Database!AN59="Yes",Database!$C59,0)</f>
        <v>Black redstart perches</v>
      </c>
      <c r="AM56" s="1">
        <f>IF(Database!AO59="Yes",Database!$C59,0)</f>
        <v>0</v>
      </c>
      <c r="AN56" s="1">
        <f>IF(Database!AP59="Yes",Database!$C59,0)</f>
        <v>0</v>
      </c>
      <c r="AO56" s="1" t="str">
        <f>Database!C59</f>
        <v>Black redstart perches</v>
      </c>
    </row>
    <row r="57" spans="2:41">
      <c r="B57" s="1">
        <f>IF(Database!E60="Yes",Database!$C60,0)</f>
        <v>0</v>
      </c>
      <c r="C57" s="1" t="str">
        <f>IF(Database!F60="Yes",Database!$C60,0)</f>
        <v>Log piles and leaf letter</v>
      </c>
      <c r="D57" s="1" t="str">
        <f>IF(Database!G60="Yes",Database!$C60,0)</f>
        <v>Log piles and leaf letter</v>
      </c>
      <c r="E57" s="1" t="str">
        <f>IF(Database!H60="Yes",Database!$C60,0)</f>
        <v>Log piles and leaf letter</v>
      </c>
      <c r="G57" s="1">
        <f>IF(Database!I60="Yes",Database!$C60,0)</f>
        <v>0</v>
      </c>
      <c r="H57" s="1">
        <f>IF(Database!J60="Yes",Database!$C60,0)</f>
        <v>0</v>
      </c>
      <c r="I57" s="1">
        <f>IF(Database!K60="Yes",Database!$C60,0)</f>
        <v>0</v>
      </c>
      <c r="J57" s="1" t="str">
        <f>IF(Database!L60="Yes",Database!$C60,0)</f>
        <v>Log piles and leaf letter</v>
      </c>
      <c r="K57" s="1" t="str">
        <f>IF(Database!M60="Yes",Database!$C60,0)</f>
        <v>Log piles and leaf letter</v>
      </c>
      <c r="L57" s="1">
        <f>IF(Database!N60="Yes",Database!$C60,0)</f>
        <v>0</v>
      </c>
      <c r="M57" s="1">
        <f>IF(Database!O60="Yes",Database!$C60,0)</f>
        <v>0</v>
      </c>
      <c r="N57" s="1">
        <f>IF(Database!P60="Yes",Database!$C60,0)</f>
        <v>0</v>
      </c>
      <c r="O57" s="1">
        <f>IF(Database!Q60="Yes",Database!$C60,0)</f>
        <v>0</v>
      </c>
      <c r="P57" s="1" t="str">
        <f>IF(Database!R60="Yes",Database!$C60,0)</f>
        <v>Log piles and leaf letter</v>
      </c>
      <c r="Q57" s="1" t="str">
        <f>IF(Database!S60="Yes",Database!$C60,0)</f>
        <v>Log piles and leaf letter</v>
      </c>
      <c r="S57" s="1">
        <f>IF(Database!T60="Yes",Database!$C60,0)</f>
        <v>0</v>
      </c>
      <c r="T57" s="1">
        <f>IF(Database!U60="Yes",Database!$C60,0)</f>
        <v>0</v>
      </c>
      <c r="U57" s="1">
        <f>IF(Database!V60="Yes",Database!$C60,0)</f>
        <v>0</v>
      </c>
      <c r="V57" s="1">
        <f>IF(Database!W60="Yes",Database!$C60,0)</f>
        <v>0</v>
      </c>
      <c r="W57" s="1">
        <f>IF(Database!X60="Yes",Database!$C60,0)</f>
        <v>0</v>
      </c>
      <c r="X57" s="1">
        <f>IF(Database!Y60="Yes",Database!$C60,0)</f>
        <v>0</v>
      </c>
      <c r="Y57" s="1" t="str">
        <f>IF(Database!Z60="Yes",Database!$C60,0)</f>
        <v>Log piles and leaf letter</v>
      </c>
      <c r="Z57" s="1">
        <f>IF(Database!AA60="Yes",Database!$C60,0)</f>
        <v>0</v>
      </c>
      <c r="AA57" s="1">
        <f>IF(Database!AB60="Yes",Database!$C60,0)</f>
        <v>0</v>
      </c>
      <c r="AB57" s="1">
        <f>IF(Database!AC60="Yes",Database!$C60,0)</f>
        <v>0</v>
      </c>
      <c r="AC57" s="1">
        <f>IF(Database!AD60="Yes",Database!$C60,0)</f>
        <v>0</v>
      </c>
      <c r="AD57" s="1" t="str">
        <f>IF(Database!AE60="Yes",Database!$C60,0)</f>
        <v>Log piles and leaf letter</v>
      </c>
      <c r="AE57" s="1">
        <f>IF(Database!AF60="Yes",Database!$C60,0)</f>
        <v>0</v>
      </c>
      <c r="AF57" s="1">
        <f>IF(Database!AG60="Yes",Database!$C60,0)</f>
        <v>0</v>
      </c>
      <c r="AG57" s="1" t="str">
        <f>IF(Database!AH60="Yes",Database!$C60,0)</f>
        <v>Log piles and leaf letter</v>
      </c>
      <c r="AI57" s="1">
        <f>IF(Database!AK60="Yes",Database!$C60,0)</f>
        <v>0</v>
      </c>
      <c r="AJ57" s="1">
        <f>IF(Database!AL60="Yes",Database!$C60,0)</f>
        <v>0</v>
      </c>
      <c r="AK57" s="1">
        <f>IF(Database!AM60="Yes",Database!$C60,0)</f>
        <v>0</v>
      </c>
      <c r="AL57" s="1" t="str">
        <f>IF(Database!AN60="Yes",Database!$C60,0)</f>
        <v>Log piles and leaf letter</v>
      </c>
      <c r="AM57" s="1">
        <f>IF(Database!AO60="Yes",Database!$C60,0)</f>
        <v>0</v>
      </c>
      <c r="AN57" s="1">
        <f>IF(Database!AP60="Yes",Database!$C60,0)</f>
        <v>0</v>
      </c>
      <c r="AO57" s="1" t="str">
        <f>Database!C60</f>
        <v>Log piles and leaf letter</v>
      </c>
    </row>
    <row r="58" spans="2:41">
      <c r="B58" s="1">
        <f>IF(Database!E61="Yes",Database!$C61,0)</f>
        <v>0</v>
      </c>
      <c r="C58" s="1" t="str">
        <f>IF(Database!F61="Yes",Database!$C61,0)</f>
        <v>Undisturbed wildlife zones</v>
      </c>
      <c r="D58" s="1" t="str">
        <f>IF(Database!G61="Yes",Database!$C61,0)</f>
        <v>Undisturbed wildlife zones</v>
      </c>
      <c r="E58" s="1" t="str">
        <f>IF(Database!H61="Yes",Database!$C61,0)</f>
        <v>Undisturbed wildlife zones</v>
      </c>
      <c r="G58" s="1">
        <f>IF(Database!I61="Yes",Database!$C61,0)</f>
        <v>0</v>
      </c>
      <c r="H58" s="1">
        <f>IF(Database!J61="Yes",Database!$C61,0)</f>
        <v>0</v>
      </c>
      <c r="I58" s="1">
        <f>IF(Database!K61="Yes",Database!$C61,0)</f>
        <v>0</v>
      </c>
      <c r="J58" s="1" t="str">
        <f>IF(Database!L61="Yes",Database!$C61,0)</f>
        <v>Undisturbed wildlife zones</v>
      </c>
      <c r="K58" s="1" t="str">
        <f>IF(Database!M61="Yes",Database!$C61,0)</f>
        <v>Undisturbed wildlife zones</v>
      </c>
      <c r="L58" s="1" t="str">
        <f>IF(Database!N61="Yes",Database!$C61,0)</f>
        <v>Undisturbed wildlife zones</v>
      </c>
      <c r="M58" s="1" t="str">
        <f>IF(Database!O61="Yes",Database!$C61,0)</f>
        <v>Undisturbed wildlife zones</v>
      </c>
      <c r="N58" s="1">
        <f>IF(Database!P61="Yes",Database!$C61,0)</f>
        <v>0</v>
      </c>
      <c r="O58" s="1">
        <f>IF(Database!Q61="Yes",Database!$C61,0)</f>
        <v>0</v>
      </c>
      <c r="P58" s="1" t="str">
        <f>IF(Database!R61="Yes",Database!$C61,0)</f>
        <v>Undisturbed wildlife zones</v>
      </c>
      <c r="Q58" s="1" t="str">
        <f>IF(Database!S61="Yes",Database!$C61,0)</f>
        <v>Undisturbed wildlife zones</v>
      </c>
      <c r="S58" s="1">
        <f>IF(Database!T61="Yes",Database!$C61,0)</f>
        <v>0</v>
      </c>
      <c r="T58" s="1">
        <f>IF(Database!U61="Yes",Database!$C61,0)</f>
        <v>0</v>
      </c>
      <c r="U58" s="1">
        <f>IF(Database!V61="Yes",Database!$C61,0)</f>
        <v>0</v>
      </c>
      <c r="V58" s="1">
        <f>IF(Database!W61="Yes",Database!$C61,0)</f>
        <v>0</v>
      </c>
      <c r="W58" s="1">
        <f>IF(Database!X61="Yes",Database!$C61,0)</f>
        <v>0</v>
      </c>
      <c r="X58" s="1">
        <f>IF(Database!Y61="Yes",Database!$C61,0)</f>
        <v>0</v>
      </c>
      <c r="Y58" s="1" t="str">
        <f>IF(Database!Z61="Yes",Database!$C61,0)</f>
        <v>Undisturbed wildlife zones</v>
      </c>
      <c r="Z58" s="1">
        <f>IF(Database!AA61="Yes",Database!$C61,0)</f>
        <v>0</v>
      </c>
      <c r="AA58" s="1">
        <f>IF(Database!AB61="Yes",Database!$C61,0)</f>
        <v>0</v>
      </c>
      <c r="AB58" s="1">
        <f>IF(Database!AC61="Yes",Database!$C61,0)</f>
        <v>0</v>
      </c>
      <c r="AC58" s="1">
        <f>IF(Database!AD61="Yes",Database!$C61,0)</f>
        <v>0</v>
      </c>
      <c r="AD58" s="1" t="str">
        <f>IF(Database!AE61="Yes",Database!$C61,0)</f>
        <v>Undisturbed wildlife zones</v>
      </c>
      <c r="AE58" s="1">
        <f>IF(Database!AF61="Yes",Database!$C61,0)</f>
        <v>0</v>
      </c>
      <c r="AF58" s="1">
        <f>IF(Database!AG61="Yes",Database!$C61,0)</f>
        <v>0</v>
      </c>
      <c r="AG58" s="1" t="str">
        <f>IF(Database!AH61="Yes",Database!$C61,0)</f>
        <v>Undisturbed wildlife zones</v>
      </c>
      <c r="AI58" s="1">
        <f>IF(Database!AK61="Yes",Database!$C61,0)</f>
        <v>0</v>
      </c>
      <c r="AJ58" s="1">
        <f>IF(Database!AL61="Yes",Database!$C61,0)</f>
        <v>0</v>
      </c>
      <c r="AK58" s="1">
        <f>IF(Database!AM61="Yes",Database!$C61,0)</f>
        <v>0</v>
      </c>
      <c r="AL58" s="1" t="str">
        <f>IF(Database!AN61="Yes",Database!$C61,0)</f>
        <v>Undisturbed wildlife zones</v>
      </c>
      <c r="AM58" s="1">
        <f>IF(Database!AO61="Yes",Database!$C61,0)</f>
        <v>0</v>
      </c>
      <c r="AN58" s="1">
        <f>IF(Database!AP61="Yes",Database!$C61,0)</f>
        <v>0</v>
      </c>
      <c r="AO58" s="1" t="str">
        <f>Database!C61</f>
        <v>Undisturbed wildlife zones</v>
      </c>
    </row>
    <row r="59" spans="2:41">
      <c r="B59" s="1">
        <f>IF(Database!E62="Yes",Database!$C62,0)</f>
        <v>0</v>
      </c>
      <c r="C59" s="1" t="str">
        <f>IF(Database!F62="Yes",Database!$C62,0)</f>
        <v>Biodiversity stepping stones</v>
      </c>
      <c r="D59" s="1" t="str">
        <f>IF(Database!G62="Yes",Database!$C62,0)</f>
        <v>Biodiversity stepping stones</v>
      </c>
      <c r="E59" s="1" t="str">
        <f>IF(Database!H62="Yes",Database!$C62,0)</f>
        <v>Biodiversity stepping stones</v>
      </c>
      <c r="G59" s="1">
        <f>IF(Database!I62="Yes",Database!$C62,0)</f>
        <v>0</v>
      </c>
      <c r="H59" s="1">
        <f>IF(Database!J62="Yes",Database!$C62,0)</f>
        <v>0</v>
      </c>
      <c r="I59" s="1">
        <f>IF(Database!K62="Yes",Database!$C62,0)</f>
        <v>0</v>
      </c>
      <c r="J59" s="1" t="str">
        <f>IF(Database!L62="Yes",Database!$C62,0)</f>
        <v>Biodiversity stepping stones</v>
      </c>
      <c r="K59" s="1" t="str">
        <f>IF(Database!M62="Yes",Database!$C62,0)</f>
        <v>Biodiversity stepping stones</v>
      </c>
      <c r="L59" s="1" t="str">
        <f>IF(Database!N62="Yes",Database!$C62,0)</f>
        <v>Biodiversity stepping stones</v>
      </c>
      <c r="M59" s="1" t="str">
        <f>IF(Database!O62="Yes",Database!$C62,0)</f>
        <v>Biodiversity stepping stones</v>
      </c>
      <c r="N59" s="1" t="str">
        <f>IF(Database!P62="Yes",Database!$C62,0)</f>
        <v>Biodiversity stepping stones</v>
      </c>
      <c r="O59" s="1" t="str">
        <f>IF(Database!Q62="Yes",Database!$C62,0)</f>
        <v>Biodiversity stepping stones</v>
      </c>
      <c r="P59" s="1" t="str">
        <f>IF(Database!R62="Yes",Database!$C62,0)</f>
        <v>Biodiversity stepping stones</v>
      </c>
      <c r="Q59" s="1" t="str">
        <f>IF(Database!S62="Yes",Database!$C62,0)</f>
        <v>Biodiversity stepping stones</v>
      </c>
      <c r="S59" s="1">
        <f>IF(Database!T62="Yes",Database!$C62,0)</f>
        <v>0</v>
      </c>
      <c r="T59" s="1">
        <f>IF(Database!U62="Yes",Database!$C62,0)</f>
        <v>0</v>
      </c>
      <c r="U59" s="1">
        <f>IF(Database!V62="Yes",Database!$C62,0)</f>
        <v>0</v>
      </c>
      <c r="V59" s="1">
        <f>IF(Database!W62="Yes",Database!$C62,0)</f>
        <v>0</v>
      </c>
      <c r="W59" s="1">
        <f>IF(Database!X62="Yes",Database!$C62,0)</f>
        <v>0</v>
      </c>
      <c r="X59" s="1">
        <f>IF(Database!Y62="Yes",Database!$C62,0)</f>
        <v>0</v>
      </c>
      <c r="Y59" s="1" t="str">
        <f>IF(Database!Z62="Yes",Database!$C62,0)</f>
        <v>Biodiversity stepping stones</v>
      </c>
      <c r="Z59" s="1">
        <f>IF(Database!AA62="Yes",Database!$C62,0)</f>
        <v>0</v>
      </c>
      <c r="AA59" s="1">
        <f>IF(Database!AB62="Yes",Database!$C62,0)</f>
        <v>0</v>
      </c>
      <c r="AB59" s="1">
        <f>IF(Database!AC62="Yes",Database!$C62,0)</f>
        <v>0</v>
      </c>
      <c r="AC59" s="1">
        <f>IF(Database!AD62="Yes",Database!$C62,0)</f>
        <v>0</v>
      </c>
      <c r="AD59" s="1" t="str">
        <f>IF(Database!AE62="Yes",Database!$C62,0)</f>
        <v>Biodiversity stepping stones</v>
      </c>
      <c r="AE59" s="1">
        <f>IF(Database!AF62="Yes",Database!$C62,0)</f>
        <v>0</v>
      </c>
      <c r="AF59" s="1">
        <f>IF(Database!AG62="Yes",Database!$C62,0)</f>
        <v>0</v>
      </c>
      <c r="AG59" s="1" t="str">
        <f>IF(Database!AH62="Yes",Database!$C62,0)</f>
        <v>Biodiversity stepping stones</v>
      </c>
      <c r="AI59" s="1">
        <f>IF(Database!AK62="Yes",Database!$C62,0)</f>
        <v>0</v>
      </c>
      <c r="AJ59" s="1">
        <f>IF(Database!AL62="Yes",Database!$C62,0)</f>
        <v>0</v>
      </c>
      <c r="AK59" s="1">
        <f>IF(Database!AM62="Yes",Database!$C62,0)</f>
        <v>0</v>
      </c>
      <c r="AL59" s="1" t="str">
        <f>IF(Database!AN62="Yes",Database!$C62,0)</f>
        <v>Biodiversity stepping stones</v>
      </c>
      <c r="AM59" s="1">
        <f>IF(Database!AO62="Yes",Database!$C62,0)</f>
        <v>0</v>
      </c>
      <c r="AN59" s="1">
        <f>IF(Database!AP62="Yes",Database!$C62,0)</f>
        <v>0</v>
      </c>
      <c r="AO59" s="1" t="str">
        <f>Database!C62</f>
        <v>Biodiversity stepping stones</v>
      </c>
    </row>
    <row r="60" spans="2:41">
      <c r="B60" s="1">
        <f>IF(Database!E63="Yes",Database!$C63,0)</f>
        <v>0</v>
      </c>
      <c r="C60" s="1">
        <f>IF(Database!F63="Yes",Database!$C63,0)</f>
        <v>0</v>
      </c>
      <c r="D60" s="1" t="str">
        <f>IF(Database!G63="Yes",Database!$C63,0)</f>
        <v>Grazing</v>
      </c>
      <c r="E60" s="1" t="str">
        <f>IF(Database!H63="Yes",Database!$C63,0)</f>
        <v>Grazing</v>
      </c>
      <c r="G60" s="1">
        <f>IF(Database!I63="Yes",Database!$C63,0)</f>
        <v>0</v>
      </c>
      <c r="H60" s="1">
        <f>IF(Database!J63="Yes",Database!$C63,0)</f>
        <v>0</v>
      </c>
      <c r="I60" s="1">
        <f>IF(Database!K63="Yes",Database!$C63,0)</f>
        <v>0</v>
      </c>
      <c r="J60" s="1">
        <f>IF(Database!L63="Yes",Database!$C63,0)</f>
        <v>0</v>
      </c>
      <c r="K60" s="1">
        <f>IF(Database!M63="Yes",Database!$C63,0)</f>
        <v>0</v>
      </c>
      <c r="L60" s="1">
        <f>IF(Database!N63="Yes",Database!$C63,0)</f>
        <v>0</v>
      </c>
      <c r="M60" s="1">
        <f>IF(Database!O63="Yes",Database!$C63,0)</f>
        <v>0</v>
      </c>
      <c r="N60" s="1">
        <f>IF(Database!P63="Yes",Database!$C63,0)</f>
        <v>0</v>
      </c>
      <c r="O60" s="1">
        <f>IF(Database!Q63="Yes",Database!$C63,0)</f>
        <v>0</v>
      </c>
      <c r="P60" s="1" t="str">
        <f>IF(Database!R63="Yes",Database!$C63,0)</f>
        <v>Grazing</v>
      </c>
      <c r="Q60" s="1" t="str">
        <f>IF(Database!S63="Yes",Database!$C63,0)</f>
        <v>Grazing</v>
      </c>
      <c r="S60" s="1">
        <f>IF(Database!T63="Yes",Database!$C63,0)</f>
        <v>0</v>
      </c>
      <c r="T60" s="1">
        <f>IF(Database!U63="Yes",Database!$C63,0)</f>
        <v>0</v>
      </c>
      <c r="U60" s="1">
        <f>IF(Database!V63="Yes",Database!$C63,0)</f>
        <v>0</v>
      </c>
      <c r="V60" s="1">
        <f>IF(Database!W63="Yes",Database!$C63,0)</f>
        <v>0</v>
      </c>
      <c r="W60" s="1">
        <f>IF(Database!X63="Yes",Database!$C63,0)</f>
        <v>0</v>
      </c>
      <c r="X60" s="1">
        <f>IF(Database!Y63="Yes",Database!$C63,0)</f>
        <v>0</v>
      </c>
      <c r="Y60" s="1">
        <f>IF(Database!Z63="Yes",Database!$C63,0)</f>
        <v>0</v>
      </c>
      <c r="Z60" s="1">
        <f>IF(Database!AA63="Yes",Database!$C63,0)</f>
        <v>0</v>
      </c>
      <c r="AA60" s="1">
        <f>IF(Database!AB63="Yes",Database!$C63,0)</f>
        <v>0</v>
      </c>
      <c r="AB60" s="1">
        <f>IF(Database!AC63="Yes",Database!$C63,0)</f>
        <v>0</v>
      </c>
      <c r="AC60" s="1">
        <f>IF(Database!AD63="Yes",Database!$C63,0)</f>
        <v>0</v>
      </c>
      <c r="AD60" s="1" t="str">
        <f>IF(Database!AE63="Yes",Database!$C63,0)</f>
        <v>Grazing</v>
      </c>
      <c r="AE60" s="1">
        <f>IF(Database!AF63="Yes",Database!$C63,0)</f>
        <v>0</v>
      </c>
      <c r="AF60" s="1">
        <f>IF(Database!AG63="Yes",Database!$C63,0)</f>
        <v>0</v>
      </c>
      <c r="AG60" s="1" t="str">
        <f>IF(Database!AH63="Yes",Database!$C63,0)</f>
        <v>Grazing</v>
      </c>
      <c r="AI60" s="1">
        <f>IF(Database!AK63="Yes",Database!$C63,0)</f>
        <v>0</v>
      </c>
      <c r="AJ60" s="1">
        <f>IF(Database!AL63="Yes",Database!$C63,0)</f>
        <v>0</v>
      </c>
      <c r="AK60" s="1">
        <f>IF(Database!AM63="Yes",Database!$C63,0)</f>
        <v>0</v>
      </c>
      <c r="AL60" s="1" t="str">
        <f>IF(Database!AN63="Yes",Database!$C63,0)</f>
        <v>Grazing</v>
      </c>
      <c r="AM60" s="1">
        <f>IF(Database!AO63="Yes",Database!$C63,0)</f>
        <v>0</v>
      </c>
      <c r="AN60" s="1">
        <f>IF(Database!AP63="Yes",Database!$C63,0)</f>
        <v>0</v>
      </c>
      <c r="AO60" s="1" t="str">
        <f>Database!C63</f>
        <v>Grazing</v>
      </c>
    </row>
    <row r="61" spans="2:41">
      <c r="B61" s="1" t="str">
        <f>IF(Database!E64="Yes",Database!$C64,0)</f>
        <v>Climate resilient planting - adaptive</v>
      </c>
      <c r="C61" s="1" t="str">
        <f>IF(Database!F64="Yes",Database!$C64,0)</f>
        <v>Climate resilient planting - adaptive</v>
      </c>
      <c r="D61" s="1" t="str">
        <f>IF(Database!G64="Yes",Database!$C64,0)</f>
        <v>Climate resilient planting - adaptive</v>
      </c>
      <c r="E61" s="1" t="str">
        <f>IF(Database!H64="Yes",Database!$C64,0)</f>
        <v>Climate resilient planting - adaptive</v>
      </c>
      <c r="G61" s="1" t="str">
        <f>IF(Database!I64="Yes",Database!$C64,0)</f>
        <v>Climate resilient planting - adaptive</v>
      </c>
      <c r="H61" s="1" t="str">
        <f>IF(Database!J64="Yes",Database!$C64,0)</f>
        <v>Climate resilient planting - adaptive</v>
      </c>
      <c r="I61" s="1">
        <f>IF(Database!K64="Yes",Database!$C64,0)</f>
        <v>0</v>
      </c>
      <c r="J61" s="1" t="str">
        <f>IF(Database!L64="Yes",Database!$C64,0)</f>
        <v>Climate resilient planting - adaptive</v>
      </c>
      <c r="K61" s="1" t="str">
        <f>IF(Database!M64="Yes",Database!$C64,0)</f>
        <v>Climate resilient planting - adaptive</v>
      </c>
      <c r="L61" s="1" t="str">
        <f>IF(Database!N64="Yes",Database!$C64,0)</f>
        <v>Climate resilient planting - adaptive</v>
      </c>
      <c r="M61" s="1" t="str">
        <f>IF(Database!O64="Yes",Database!$C64,0)</f>
        <v>Climate resilient planting - adaptive</v>
      </c>
      <c r="N61" s="1" t="str">
        <f>IF(Database!P64="Yes",Database!$C64,0)</f>
        <v>Climate resilient planting - adaptive</v>
      </c>
      <c r="O61" s="1" t="str">
        <f>IF(Database!Q64="Yes",Database!$C64,0)</f>
        <v>Climate resilient planting - adaptive</v>
      </c>
      <c r="P61" s="1" t="str">
        <f>IF(Database!R64="Yes",Database!$C64,0)</f>
        <v>Climate resilient planting - adaptive</v>
      </c>
      <c r="Q61" s="1" t="str">
        <f>IF(Database!S64="Yes",Database!$C64,0)</f>
        <v>Climate resilient planting - adaptive</v>
      </c>
      <c r="S61" s="1" t="str">
        <f>IF(Database!T64="Yes",Database!$C64,0)</f>
        <v>Climate resilient planting - adaptive</v>
      </c>
      <c r="T61" s="1">
        <f>IF(Database!U64="Yes",Database!$C64,0)</f>
        <v>0</v>
      </c>
      <c r="U61" s="1">
        <f>IF(Database!V64="Yes",Database!$C64,0)</f>
        <v>0</v>
      </c>
      <c r="V61" s="1">
        <f>IF(Database!W64="Yes",Database!$C64,0)</f>
        <v>0</v>
      </c>
      <c r="W61" s="1">
        <f>IF(Database!X64="Yes",Database!$C64,0)</f>
        <v>0</v>
      </c>
      <c r="X61" s="1">
        <f>IF(Database!Y64="Yes",Database!$C64,0)</f>
        <v>0</v>
      </c>
      <c r="Y61" s="1" t="str">
        <f>IF(Database!Z64="Yes",Database!$C64,0)</f>
        <v>Climate resilient planting - adaptive</v>
      </c>
      <c r="Z61" s="1">
        <f>IF(Database!AA64="Yes",Database!$C64,0)</f>
        <v>0</v>
      </c>
      <c r="AA61" s="1" t="str">
        <f>IF(Database!AB64="Yes",Database!$C64,0)</f>
        <v>Climate resilient planting - adaptive</v>
      </c>
      <c r="AB61" s="1">
        <f>IF(Database!AC64="Yes",Database!$C64,0)</f>
        <v>0</v>
      </c>
      <c r="AC61" s="1">
        <f>IF(Database!AD64="Yes",Database!$C64,0)</f>
        <v>0</v>
      </c>
      <c r="AD61" s="1">
        <f>IF(Database!AE64="Yes",Database!$C64,0)</f>
        <v>0</v>
      </c>
      <c r="AE61" s="1" t="str">
        <f>IF(Database!AF64="Yes",Database!$C64,0)</f>
        <v>Climate resilient planting - adaptive</v>
      </c>
      <c r="AF61" s="1">
        <f>IF(Database!AG64="Yes",Database!$C64,0)</f>
        <v>0</v>
      </c>
      <c r="AG61" s="1" t="str">
        <f>IF(Database!AH64="Yes",Database!$C64,0)</f>
        <v>Climate resilient planting - adaptive</v>
      </c>
      <c r="AI61" s="1" t="str">
        <f>IF(Database!AK64="Yes",Database!$C64,0)</f>
        <v>Climate resilient planting - adaptive</v>
      </c>
      <c r="AJ61" s="1" t="str">
        <f>IF(Database!AL64="Yes",Database!$C64,0)</f>
        <v>Climate resilient planting - adaptive</v>
      </c>
      <c r="AK61" s="1">
        <f>IF(Database!AM64="Yes",Database!$C64,0)</f>
        <v>0</v>
      </c>
      <c r="AL61" s="1" t="str">
        <f>IF(Database!AN64="Yes",Database!$C64,0)</f>
        <v>Climate resilient planting - adaptive</v>
      </c>
      <c r="AM61" s="1">
        <f>IF(Database!AO64="Yes",Database!$C64,0)</f>
        <v>0</v>
      </c>
      <c r="AN61" s="1">
        <f>IF(Database!AP64="Yes",Database!$C64,0)</f>
        <v>0</v>
      </c>
      <c r="AO61" s="1" t="str">
        <f>Database!C64</f>
        <v>Climate resilient planting - adaptive</v>
      </c>
    </row>
    <row r="62" spans="2:41">
      <c r="B62" s="1" t="str">
        <f>IF(Database!E65="Yes",Database!$C65,0)</f>
        <v>Climate resilient planting - biodiverse</v>
      </c>
      <c r="C62" s="1" t="str">
        <f>IF(Database!F65="Yes",Database!$C65,0)</f>
        <v>Climate resilient planting - biodiverse</v>
      </c>
      <c r="D62" s="1" t="str">
        <f>IF(Database!G65="Yes",Database!$C65,0)</f>
        <v>Climate resilient planting - biodiverse</v>
      </c>
      <c r="E62" s="1" t="str">
        <f>IF(Database!H65="Yes",Database!$C65,0)</f>
        <v>Climate resilient planting - biodiverse</v>
      </c>
      <c r="G62" s="1" t="str">
        <f>IF(Database!I65="Yes",Database!$C65,0)</f>
        <v>Climate resilient planting - biodiverse</v>
      </c>
      <c r="H62" s="1" t="str">
        <f>IF(Database!J65="Yes",Database!$C65,0)</f>
        <v>Climate resilient planting - biodiverse</v>
      </c>
      <c r="I62" s="1">
        <f>IF(Database!K65="Yes",Database!$C65,0)</f>
        <v>0</v>
      </c>
      <c r="J62" s="1" t="str">
        <f>IF(Database!L65="Yes",Database!$C65,0)</f>
        <v>Climate resilient planting - biodiverse</v>
      </c>
      <c r="K62" s="1" t="str">
        <f>IF(Database!M65="Yes",Database!$C65,0)</f>
        <v>Climate resilient planting - biodiverse</v>
      </c>
      <c r="L62" s="1" t="str">
        <f>IF(Database!N65="Yes",Database!$C65,0)</f>
        <v>Climate resilient planting - biodiverse</v>
      </c>
      <c r="M62" s="1" t="str">
        <f>IF(Database!O65="Yes",Database!$C65,0)</f>
        <v>Climate resilient planting - biodiverse</v>
      </c>
      <c r="N62" s="1" t="str">
        <f>IF(Database!P65="Yes",Database!$C65,0)</f>
        <v>Climate resilient planting - biodiverse</v>
      </c>
      <c r="O62" s="1" t="str">
        <f>IF(Database!Q65="Yes",Database!$C65,0)</f>
        <v>Climate resilient planting - biodiverse</v>
      </c>
      <c r="P62" s="1" t="str">
        <f>IF(Database!R65="Yes",Database!$C65,0)</f>
        <v>Climate resilient planting - biodiverse</v>
      </c>
      <c r="Q62" s="1" t="str">
        <f>IF(Database!S65="Yes",Database!$C65,0)</f>
        <v>Climate resilient planting - biodiverse</v>
      </c>
      <c r="S62" s="1" t="str">
        <f>IF(Database!T65="Yes",Database!$C65,0)</f>
        <v>Climate resilient planting - biodiverse</v>
      </c>
      <c r="T62" s="1">
        <f>IF(Database!U65="Yes",Database!$C65,0)</f>
        <v>0</v>
      </c>
      <c r="U62" s="1">
        <f>IF(Database!V65="Yes",Database!$C65,0)</f>
        <v>0</v>
      </c>
      <c r="V62" s="1">
        <f>IF(Database!W65="Yes",Database!$C65,0)</f>
        <v>0</v>
      </c>
      <c r="W62" s="1">
        <f>IF(Database!X65="Yes",Database!$C65,0)</f>
        <v>0</v>
      </c>
      <c r="X62" s="1">
        <f>IF(Database!Y65="Yes",Database!$C65,0)</f>
        <v>0</v>
      </c>
      <c r="Y62" s="1" t="str">
        <f>IF(Database!Z65="Yes",Database!$C65,0)</f>
        <v>Climate resilient planting - biodiverse</v>
      </c>
      <c r="Z62" s="1">
        <f>IF(Database!AA65="Yes",Database!$C65,0)</f>
        <v>0</v>
      </c>
      <c r="AA62" s="1" t="str">
        <f>IF(Database!AB65="Yes",Database!$C65,0)</f>
        <v>Climate resilient planting - biodiverse</v>
      </c>
      <c r="AB62" s="1">
        <f>IF(Database!AC65="Yes",Database!$C65,0)</f>
        <v>0</v>
      </c>
      <c r="AC62" s="1">
        <f>IF(Database!AD65="Yes",Database!$C65,0)</f>
        <v>0</v>
      </c>
      <c r="AD62" s="1" t="str">
        <f>IF(Database!AE65="Yes",Database!$C65,0)</f>
        <v>Climate resilient planting - biodiverse</v>
      </c>
      <c r="AE62" s="1" t="str">
        <f>IF(Database!AF65="Yes",Database!$C65,0)</f>
        <v>Climate resilient planting - biodiverse</v>
      </c>
      <c r="AF62" s="1">
        <f>IF(Database!AG65="Yes",Database!$C65,0)</f>
        <v>0</v>
      </c>
      <c r="AG62" s="1" t="str">
        <f>IF(Database!AH65="Yes",Database!$C65,0)</f>
        <v>Climate resilient planting - biodiverse</v>
      </c>
      <c r="AI62" s="1">
        <f>IF(Database!AK65="Yes",Database!$C65,0)</f>
        <v>0</v>
      </c>
      <c r="AJ62" s="1">
        <f>IF(Database!AL65="Yes",Database!$C65,0)</f>
        <v>0</v>
      </c>
      <c r="AK62" s="1">
        <f>IF(Database!AM65="Yes",Database!$C65,0)</f>
        <v>0</v>
      </c>
      <c r="AL62" s="1" t="str">
        <f>IF(Database!AN65="Yes",Database!$C65,0)</f>
        <v>Climate resilient planting - biodiverse</v>
      </c>
      <c r="AM62" s="1" t="str">
        <f>IF(Database!AO65="Yes",Database!$C65,0)</f>
        <v>Climate resilient planting - biodiverse</v>
      </c>
      <c r="AN62" s="1">
        <f>IF(Database!AP65="Yes",Database!$C65,0)</f>
        <v>0</v>
      </c>
      <c r="AO62" s="1" t="str">
        <f>Database!C65</f>
        <v>Climate resilient planting - biodiverse</v>
      </c>
    </row>
    <row r="63" spans="2:41">
      <c r="B63" s="1" t="str">
        <f>IF(Database!E66="Yes",Database!$C66,0)</f>
        <v>Community allotment beds</v>
      </c>
      <c r="C63" s="1">
        <f>IF(Database!F66="Yes",Database!$C66,0)</f>
        <v>0</v>
      </c>
      <c r="D63" s="1" t="str">
        <f>IF(Database!G66="Yes",Database!$C66,0)</f>
        <v>Community allotment beds</v>
      </c>
      <c r="E63" s="1" t="str">
        <f>IF(Database!H66="Yes",Database!$C66,0)</f>
        <v>Community allotment beds</v>
      </c>
      <c r="G63" s="1" t="str">
        <f>IF(Database!I66="Yes",Database!$C66,0)</f>
        <v>Community allotment beds</v>
      </c>
      <c r="H63" s="1" t="str">
        <f>IF(Database!J66="Yes",Database!$C66,0)</f>
        <v>Community allotment beds</v>
      </c>
      <c r="I63" s="1">
        <f>IF(Database!K66="Yes",Database!$C66,0)</f>
        <v>0</v>
      </c>
      <c r="J63" s="1" t="str">
        <f>IF(Database!L66="Yes",Database!$C66,0)</f>
        <v>Community allotment beds</v>
      </c>
      <c r="K63" s="1">
        <f>IF(Database!M66="Yes",Database!$C66,0)</f>
        <v>0</v>
      </c>
      <c r="L63" s="1">
        <f>IF(Database!N66="Yes",Database!$C66,0)</f>
        <v>0</v>
      </c>
      <c r="M63" s="1">
        <f>IF(Database!O66="Yes",Database!$C66,0)</f>
        <v>0</v>
      </c>
      <c r="N63" s="1">
        <f>IF(Database!P66="Yes",Database!$C66,0)</f>
        <v>0</v>
      </c>
      <c r="O63" s="1">
        <f>IF(Database!Q66="Yes",Database!$C66,0)</f>
        <v>0</v>
      </c>
      <c r="P63" s="1" t="str">
        <f>IF(Database!R66="Yes",Database!$C66,0)</f>
        <v>Community allotment beds</v>
      </c>
      <c r="Q63" s="1" t="str">
        <f>IF(Database!S66="Yes",Database!$C66,0)</f>
        <v>Community allotment beds</v>
      </c>
      <c r="S63" s="1">
        <f>IF(Database!T66="Yes",Database!$C66,0)</f>
        <v>0</v>
      </c>
      <c r="T63" s="1">
        <f>IF(Database!U66="Yes",Database!$C66,0)</f>
        <v>0</v>
      </c>
      <c r="U63" s="1">
        <f>IF(Database!V66="Yes",Database!$C66,0)</f>
        <v>0</v>
      </c>
      <c r="V63" s="1">
        <f>IF(Database!W66="Yes",Database!$C66,0)</f>
        <v>0</v>
      </c>
      <c r="W63" s="1">
        <f>IF(Database!X66="Yes",Database!$C66,0)</f>
        <v>0</v>
      </c>
      <c r="X63" s="1">
        <f>IF(Database!Y66="Yes",Database!$C66,0)</f>
        <v>0</v>
      </c>
      <c r="Y63" s="1" t="str">
        <f>IF(Database!Z66="Yes",Database!$C66,0)</f>
        <v>Community allotment beds</v>
      </c>
      <c r="Z63" s="1">
        <f>IF(Database!AA66="Yes",Database!$C66,0)</f>
        <v>0</v>
      </c>
      <c r="AA63" s="1">
        <f>IF(Database!AB66="Yes",Database!$C66,0)</f>
        <v>0</v>
      </c>
      <c r="AB63" s="1">
        <f>IF(Database!AC66="Yes",Database!$C66,0)</f>
        <v>0</v>
      </c>
      <c r="AC63" s="1">
        <f>IF(Database!AD66="Yes",Database!$C66,0)</f>
        <v>0</v>
      </c>
      <c r="AD63" s="1">
        <f>IF(Database!AE66="Yes",Database!$C66,0)</f>
        <v>0</v>
      </c>
      <c r="AE63" s="1">
        <f>IF(Database!AF66="Yes",Database!$C66,0)</f>
        <v>0</v>
      </c>
      <c r="AF63" s="1">
        <f>IF(Database!AG66="Yes",Database!$C66,0)</f>
        <v>0</v>
      </c>
      <c r="AG63" s="1" t="str">
        <f>IF(Database!AH66="Yes",Database!$C66,0)</f>
        <v>Community allotment beds</v>
      </c>
      <c r="AI63" s="1">
        <f>IF(Database!AK66="Yes",Database!$C66,0)</f>
        <v>0</v>
      </c>
      <c r="AJ63" s="1">
        <f>IF(Database!AL66="Yes",Database!$C66,0)</f>
        <v>0</v>
      </c>
      <c r="AK63" s="1">
        <f>IF(Database!AM66="Yes",Database!$C66,0)</f>
        <v>0</v>
      </c>
      <c r="AL63" s="1">
        <f>IF(Database!AN66="Yes",Database!$C66,0)</f>
        <v>0</v>
      </c>
      <c r="AM63" s="1">
        <f>IF(Database!AO66="Yes",Database!$C66,0)</f>
        <v>0</v>
      </c>
      <c r="AN63" s="1" t="str">
        <f>IF(Database!AP66="Yes",Database!$C66,0)</f>
        <v>Community allotment beds</v>
      </c>
      <c r="AO63" s="1" t="str">
        <f>Database!C66</f>
        <v>Community allotment beds</v>
      </c>
    </row>
    <row r="64" spans="2:41">
      <c r="B64" s="1" t="str">
        <f>IF(Database!E67="Yes",Database!$C67,0)</f>
        <v>Food growing space</v>
      </c>
      <c r="C64" s="1">
        <f>IF(Database!F67="Yes",Database!$C67,0)</f>
        <v>0</v>
      </c>
      <c r="D64" s="1" t="str">
        <f>IF(Database!G67="Yes",Database!$C67,0)</f>
        <v>Food growing space</v>
      </c>
      <c r="E64" s="1" t="str">
        <f>IF(Database!H67="Yes",Database!$C67,0)</f>
        <v>Food growing space</v>
      </c>
      <c r="G64" s="1">
        <f>IF(Database!I67="Yes",Database!$C67,0)</f>
        <v>0</v>
      </c>
      <c r="H64" s="1" t="str">
        <f>IF(Database!J67="Yes",Database!$C67,0)</f>
        <v>Food growing space</v>
      </c>
      <c r="I64" s="1">
        <f>IF(Database!K67="Yes",Database!$C67,0)</f>
        <v>0</v>
      </c>
      <c r="J64" s="1">
        <f>IF(Database!L67="Yes",Database!$C67,0)</f>
        <v>0</v>
      </c>
      <c r="K64" s="1">
        <f>IF(Database!M67="Yes",Database!$C67,0)</f>
        <v>0</v>
      </c>
      <c r="L64" s="1">
        <f>IF(Database!N67="Yes",Database!$C67,0)</f>
        <v>0</v>
      </c>
      <c r="M64" s="1">
        <f>IF(Database!O67="Yes",Database!$C67,0)</f>
        <v>0</v>
      </c>
      <c r="N64" s="1">
        <f>IF(Database!P67="Yes",Database!$C67,0)</f>
        <v>0</v>
      </c>
      <c r="O64" s="1" t="str">
        <f>IF(Database!Q67="Yes",Database!$C67,0)</f>
        <v>Food growing space</v>
      </c>
      <c r="P64" s="1" t="str">
        <f>IF(Database!R67="Yes",Database!$C67,0)</f>
        <v>Food growing space</v>
      </c>
      <c r="Q64" s="1" t="str">
        <f>IF(Database!S67="Yes",Database!$C67,0)</f>
        <v>Food growing space</v>
      </c>
      <c r="S64" s="1" t="str">
        <f>IF(Database!T67="Yes",Database!$C67,0)</f>
        <v>Food growing space</v>
      </c>
      <c r="T64" s="1" t="str">
        <f>IF(Database!U67="Yes",Database!$C67,0)</f>
        <v>Food growing space</v>
      </c>
      <c r="U64" s="1">
        <f>IF(Database!V67="Yes",Database!$C67,0)</f>
        <v>0</v>
      </c>
      <c r="V64" s="1">
        <f>IF(Database!W67="Yes",Database!$C67,0)</f>
        <v>0</v>
      </c>
      <c r="W64" s="1">
        <f>IF(Database!X67="Yes",Database!$C67,0)</f>
        <v>0</v>
      </c>
      <c r="X64" s="1">
        <f>IF(Database!Y67="Yes",Database!$C67,0)</f>
        <v>0</v>
      </c>
      <c r="Y64" s="1" t="str">
        <f>IF(Database!Z67="Yes",Database!$C67,0)</f>
        <v>Food growing space</v>
      </c>
      <c r="Z64" s="1">
        <f>IF(Database!AA67="Yes",Database!$C67,0)</f>
        <v>0</v>
      </c>
      <c r="AA64" s="1">
        <f>IF(Database!AB67="Yes",Database!$C67,0)</f>
        <v>0</v>
      </c>
      <c r="AB64" s="1">
        <f>IF(Database!AC67="Yes",Database!$C67,0)</f>
        <v>0</v>
      </c>
      <c r="AC64" s="1">
        <f>IF(Database!AD67="Yes",Database!$C67,0)</f>
        <v>0</v>
      </c>
      <c r="AD64" s="1">
        <f>IF(Database!AE67="Yes",Database!$C67,0)</f>
        <v>0</v>
      </c>
      <c r="AE64" s="1">
        <f>IF(Database!AF67="Yes",Database!$C67,0)</f>
        <v>0</v>
      </c>
      <c r="AF64" s="1">
        <f>IF(Database!AG67="Yes",Database!$C67,0)</f>
        <v>0</v>
      </c>
      <c r="AG64" s="1" t="str">
        <f>IF(Database!AH67="Yes",Database!$C67,0)</f>
        <v>Food growing space</v>
      </c>
      <c r="AI64" s="1">
        <f>IF(Database!AK67="Yes",Database!$C67,0)</f>
        <v>0</v>
      </c>
      <c r="AJ64" s="1">
        <f>IF(Database!AL67="Yes",Database!$C67,0)</f>
        <v>0</v>
      </c>
      <c r="AK64" s="1">
        <f>IF(Database!AM67="Yes",Database!$C67,0)</f>
        <v>0</v>
      </c>
      <c r="AL64" s="1">
        <f>IF(Database!AN67="Yes",Database!$C67,0)</f>
        <v>0</v>
      </c>
      <c r="AM64" s="1">
        <f>IF(Database!AO67="Yes",Database!$C67,0)</f>
        <v>0</v>
      </c>
      <c r="AN64" s="1" t="str">
        <f>IF(Database!AP67="Yes",Database!$C67,0)</f>
        <v>Food growing space</v>
      </c>
      <c r="AO64" s="1" t="str">
        <f>Database!C67</f>
        <v>Food growing space</v>
      </c>
    </row>
    <row r="65" spans="2:41">
      <c r="B65" s="1" t="str">
        <f>IF(Database!E68="Yes",Database!$C68,0)</f>
        <v>Cool spaces – below ground</v>
      </c>
      <c r="C65" s="1">
        <f>IF(Database!F68="Yes",Database!$C68,0)</f>
        <v>0</v>
      </c>
      <c r="D65" s="1">
        <f>IF(Database!G68="Yes",Database!$C68,0)</f>
        <v>0</v>
      </c>
      <c r="E65" s="1" t="str">
        <f>IF(Database!H68="Yes",Database!$C68,0)</f>
        <v>Cool spaces – below ground</v>
      </c>
      <c r="G65" s="1">
        <f>IF(Database!I68="Yes",Database!$C68,0)</f>
        <v>0</v>
      </c>
      <c r="H65" s="1" t="str">
        <f>IF(Database!J68="Yes",Database!$C68,0)</f>
        <v>Cool spaces – below ground</v>
      </c>
      <c r="I65" s="1" t="str">
        <f>IF(Database!K68="Yes",Database!$C68,0)</f>
        <v>Cool spaces – below ground</v>
      </c>
      <c r="J65" s="1">
        <f>IF(Database!L68="Yes",Database!$C68,0)</f>
        <v>0</v>
      </c>
      <c r="K65" s="1" t="str">
        <f>IF(Database!M68="Yes",Database!$C68,0)</f>
        <v>Cool spaces – below ground</v>
      </c>
      <c r="L65" s="1">
        <f>IF(Database!N68="Yes",Database!$C68,0)</f>
        <v>0</v>
      </c>
      <c r="M65" s="1">
        <f>IF(Database!O68="Yes",Database!$C68,0)</f>
        <v>0</v>
      </c>
      <c r="N65" s="1" t="str">
        <f>IF(Database!P68="Yes",Database!$C68,0)</f>
        <v>Cool spaces – below ground</v>
      </c>
      <c r="O65" s="1" t="str">
        <f>IF(Database!Q68="Yes",Database!$C68,0)</f>
        <v>Cool spaces – below ground</v>
      </c>
      <c r="P65" s="1">
        <f>IF(Database!R68="Yes",Database!$C68,0)</f>
        <v>0</v>
      </c>
      <c r="Q65" s="1" t="str">
        <f>IF(Database!S68="Yes",Database!$C68,0)</f>
        <v>Cool spaces – below ground</v>
      </c>
      <c r="S65" s="1">
        <f>IF(Database!T68="Yes",Database!$C68,0)</f>
        <v>0</v>
      </c>
      <c r="T65" s="1">
        <f>IF(Database!U68="Yes",Database!$C68,0)</f>
        <v>0</v>
      </c>
      <c r="U65" s="1" t="str">
        <f>IF(Database!V68="Yes",Database!$C68,0)</f>
        <v>Cool spaces – below ground</v>
      </c>
      <c r="V65" s="1">
        <f>IF(Database!W68="Yes",Database!$C68,0)</f>
        <v>0</v>
      </c>
      <c r="W65" s="1" t="str">
        <f>IF(Database!X68="Yes",Database!$C68,0)</f>
        <v>Cool spaces – below ground</v>
      </c>
      <c r="X65" s="1">
        <f>IF(Database!Y68="Yes",Database!$C68,0)</f>
        <v>0</v>
      </c>
      <c r="Y65" s="1">
        <f>IF(Database!Z68="Yes",Database!$C68,0)</f>
        <v>0</v>
      </c>
      <c r="Z65" s="1" t="str">
        <f>IF(Database!AA68="Yes",Database!$C68,0)</f>
        <v>Cool spaces – below ground</v>
      </c>
      <c r="AA65" s="1">
        <f>IF(Database!AB68="Yes",Database!$C68,0)</f>
        <v>0</v>
      </c>
      <c r="AB65" s="1">
        <f>IF(Database!AC68="Yes",Database!$C68,0)</f>
        <v>0</v>
      </c>
      <c r="AC65" s="1">
        <f>IF(Database!AD68="Yes",Database!$C68,0)</f>
        <v>0</v>
      </c>
      <c r="AD65" s="1">
        <f>IF(Database!AE68="Yes",Database!$C68,0)</f>
        <v>0</v>
      </c>
      <c r="AE65" s="1">
        <f>IF(Database!AF68="Yes",Database!$C68,0)</f>
        <v>0</v>
      </c>
      <c r="AF65" s="1" t="str">
        <f>IF(Database!AG68="Yes",Database!$C68,0)</f>
        <v>Cool spaces – below ground</v>
      </c>
      <c r="AG65" s="1" t="str">
        <f>IF(Database!AH68="Yes",Database!$C68,0)</f>
        <v>Cool spaces – below ground</v>
      </c>
      <c r="AI65" s="1">
        <f>IF(Database!AK68="Yes",Database!$C68,0)</f>
        <v>0</v>
      </c>
      <c r="AJ65" s="1" t="str">
        <f>IF(Database!AL68="Yes",Database!$C68,0)</f>
        <v>Cool spaces – below ground</v>
      </c>
      <c r="AK65" s="1">
        <f>IF(Database!AM68="Yes",Database!$C68,0)</f>
        <v>0</v>
      </c>
      <c r="AL65" s="1">
        <f>IF(Database!AN68="Yes",Database!$C68,0)</f>
        <v>0</v>
      </c>
      <c r="AM65" s="1">
        <f>IF(Database!AO68="Yes",Database!$C68,0)</f>
        <v>0</v>
      </c>
      <c r="AN65" s="1">
        <f>IF(Database!AP68="Yes",Database!$C68,0)</f>
        <v>0</v>
      </c>
      <c r="AO65" s="1" t="str">
        <f>Database!C68</f>
        <v>Cool spaces – below ground</v>
      </c>
    </row>
    <row r="66" spans="2:41">
      <c r="B66" s="1" t="str">
        <f>IF(Database!E69="Yes",Database!$C69,0)</f>
        <v>Cool spaces – publicly accessible network</v>
      </c>
      <c r="C66" s="1">
        <f>IF(Database!F69="Yes",Database!$C69,0)</f>
        <v>0</v>
      </c>
      <c r="D66" s="1">
        <f>IF(Database!G69="Yes",Database!$C69,0)</f>
        <v>0</v>
      </c>
      <c r="E66" s="1" t="str">
        <f>IF(Database!H69="Yes",Database!$C69,0)</f>
        <v>Cool spaces – publicly accessible network</v>
      </c>
      <c r="G66" s="1">
        <f>IF(Database!I69="Yes",Database!$C69,0)</f>
        <v>0</v>
      </c>
      <c r="H66" s="1" t="str">
        <f>IF(Database!J69="Yes",Database!$C69,0)</f>
        <v>Cool spaces – publicly accessible network</v>
      </c>
      <c r="I66" s="1" t="str">
        <f>IF(Database!K69="Yes",Database!$C69,0)</f>
        <v>Cool spaces – publicly accessible network</v>
      </c>
      <c r="J66" s="1" t="str">
        <f>IF(Database!L69="Yes",Database!$C69,0)</f>
        <v>Cool spaces – publicly accessible network</v>
      </c>
      <c r="K66" s="1" t="str">
        <f>IF(Database!M69="Yes",Database!$C69,0)</f>
        <v>Cool spaces – publicly accessible network</v>
      </c>
      <c r="L66" s="1">
        <f>IF(Database!N69="Yes",Database!$C69,0)</f>
        <v>0</v>
      </c>
      <c r="M66" s="1">
        <f>IF(Database!O69="Yes",Database!$C69,0)</f>
        <v>0</v>
      </c>
      <c r="N66" s="1" t="str">
        <f>IF(Database!P69="Yes",Database!$C69,0)</f>
        <v>Cool spaces – publicly accessible network</v>
      </c>
      <c r="O66" s="1" t="str">
        <f>IF(Database!Q69="Yes",Database!$C69,0)</f>
        <v>Cool spaces – publicly accessible network</v>
      </c>
      <c r="P66" s="1">
        <f>IF(Database!R69="Yes",Database!$C69,0)</f>
        <v>0</v>
      </c>
      <c r="Q66" s="1" t="str">
        <f>IF(Database!S69="Yes",Database!$C69,0)</f>
        <v>Cool spaces – publicly accessible network</v>
      </c>
      <c r="S66" s="1">
        <f>IF(Database!T69="Yes",Database!$C69,0)</f>
        <v>0</v>
      </c>
      <c r="T66" s="1">
        <f>IF(Database!U69="Yes",Database!$C69,0)</f>
        <v>0</v>
      </c>
      <c r="U66" s="1" t="str">
        <f>IF(Database!V69="Yes",Database!$C69,0)</f>
        <v>Cool spaces – publicly accessible network</v>
      </c>
      <c r="V66" s="1">
        <f>IF(Database!W69="Yes",Database!$C69,0)</f>
        <v>0</v>
      </c>
      <c r="W66" s="1" t="str">
        <f>IF(Database!X69="Yes",Database!$C69,0)</f>
        <v>Cool spaces – publicly accessible network</v>
      </c>
      <c r="X66" s="1">
        <f>IF(Database!Y69="Yes",Database!$C69,0)</f>
        <v>0</v>
      </c>
      <c r="Y66" s="1">
        <f>IF(Database!Z69="Yes",Database!$C69,0)</f>
        <v>0</v>
      </c>
      <c r="Z66" s="1" t="str">
        <f>IF(Database!AA69="Yes",Database!$C69,0)</f>
        <v>Cool spaces – publicly accessible network</v>
      </c>
      <c r="AA66" s="1">
        <f>IF(Database!AB69="Yes",Database!$C69,0)</f>
        <v>0</v>
      </c>
      <c r="AB66" s="1">
        <f>IF(Database!AC69="Yes",Database!$C69,0)</f>
        <v>0</v>
      </c>
      <c r="AC66" s="1">
        <f>IF(Database!AD69="Yes",Database!$C69,0)</f>
        <v>0</v>
      </c>
      <c r="AD66" s="1">
        <f>IF(Database!AE69="Yes",Database!$C69,0)</f>
        <v>0</v>
      </c>
      <c r="AE66" s="1">
        <f>IF(Database!AF69="Yes",Database!$C69,0)</f>
        <v>0</v>
      </c>
      <c r="AF66" s="1" t="str">
        <f>IF(Database!AG69="Yes",Database!$C69,0)</f>
        <v>Cool spaces – publicly accessible network</v>
      </c>
      <c r="AG66" s="1" t="str">
        <f>IF(Database!AH69="Yes",Database!$C69,0)</f>
        <v>Cool spaces – publicly accessible network</v>
      </c>
      <c r="AI66" s="1">
        <f>IF(Database!AK69="Yes",Database!$C69,0)</f>
        <v>0</v>
      </c>
      <c r="AJ66" s="1" t="str">
        <f>IF(Database!AL69="Yes",Database!$C69,0)</f>
        <v>Cool spaces – publicly accessible network</v>
      </c>
      <c r="AK66" s="1">
        <f>IF(Database!AM69="Yes",Database!$C69,0)</f>
        <v>0</v>
      </c>
      <c r="AL66" s="1">
        <f>IF(Database!AN69="Yes",Database!$C69,0)</f>
        <v>0</v>
      </c>
      <c r="AM66" s="1">
        <f>IF(Database!AO69="Yes",Database!$C69,0)</f>
        <v>0</v>
      </c>
      <c r="AN66" s="1">
        <f>IF(Database!AP69="Yes",Database!$C69,0)</f>
        <v>0</v>
      </c>
      <c r="AO66" s="1" t="str">
        <f>Database!C69</f>
        <v>Cool spaces – publicly accessible network</v>
      </c>
    </row>
    <row r="67" spans="2:41">
      <c r="B67" s="1">
        <f>IF(Database!E70="Yes",Database!$C70,0)</f>
        <v>0</v>
      </c>
      <c r="C67" s="1" t="str">
        <f>IF(Database!F70="Yes",Database!$C70,0)</f>
        <v>Other habitat enhancements</v>
      </c>
      <c r="D67" s="1" t="str">
        <f>IF(Database!G70="Yes",Database!$C70,0)</f>
        <v>Other habitat enhancements</v>
      </c>
      <c r="E67" s="1" t="str">
        <f>IF(Database!H70="Yes",Database!$C70,0)</f>
        <v>Other habitat enhancements</v>
      </c>
      <c r="G67" s="1">
        <f>IF(Database!I70="Yes",Database!$C70,0)</f>
        <v>0</v>
      </c>
      <c r="H67" s="1">
        <f>IF(Database!J70="Yes",Database!$C70,0)</f>
        <v>0</v>
      </c>
      <c r="I67" s="1">
        <f>IF(Database!K70="Yes",Database!$C70,0)</f>
        <v>0</v>
      </c>
      <c r="J67" s="1" t="str">
        <f>IF(Database!L70="Yes",Database!$C70,0)</f>
        <v>Other habitat enhancements</v>
      </c>
      <c r="K67" s="1" t="str">
        <f>IF(Database!M70="Yes",Database!$C70,0)</f>
        <v>Other habitat enhancements</v>
      </c>
      <c r="L67" s="1">
        <f>IF(Database!N70="Yes",Database!$C70,0)</f>
        <v>0</v>
      </c>
      <c r="M67" s="1">
        <f>IF(Database!O70="Yes",Database!$C70,0)</f>
        <v>0</v>
      </c>
      <c r="N67" s="1" t="str">
        <f>IF(Database!P70="Yes",Database!$C70,0)</f>
        <v>Other habitat enhancements</v>
      </c>
      <c r="O67" s="1" t="str">
        <f>IF(Database!Q70="Yes",Database!$C70,0)</f>
        <v>Other habitat enhancements</v>
      </c>
      <c r="P67" s="1" t="str">
        <f>IF(Database!R70="Yes",Database!$C70,0)</f>
        <v>Other habitat enhancements</v>
      </c>
      <c r="Q67" s="1" t="str">
        <f>IF(Database!S70="Yes",Database!$C70,0)</f>
        <v>Other habitat enhancements</v>
      </c>
      <c r="S67" s="1">
        <f>IF(Database!T70="Yes",Database!$C70,0)</f>
        <v>0</v>
      </c>
      <c r="T67" s="1">
        <f>IF(Database!U70="Yes",Database!$C70,0)</f>
        <v>0</v>
      </c>
      <c r="U67" s="1">
        <f>IF(Database!V70="Yes",Database!$C70,0)</f>
        <v>0</v>
      </c>
      <c r="V67" s="1" t="str">
        <f>IF(Database!W70="Yes",Database!$C70,0)</f>
        <v>Other habitat enhancements</v>
      </c>
      <c r="W67" s="1">
        <f>IF(Database!X70="Yes",Database!$C70,0)</f>
        <v>0</v>
      </c>
      <c r="X67" s="1" t="str">
        <f>IF(Database!Y70="Yes",Database!$C70,0)</f>
        <v>Other habitat enhancements</v>
      </c>
      <c r="Y67" s="1" t="str">
        <f>IF(Database!Z70="Yes",Database!$C70,0)</f>
        <v>Other habitat enhancements</v>
      </c>
      <c r="Z67" s="1">
        <f>IF(Database!AA70="Yes",Database!$C70,0)</f>
        <v>0</v>
      </c>
      <c r="AA67" s="1">
        <f>IF(Database!AB70="Yes",Database!$C70,0)</f>
        <v>0</v>
      </c>
      <c r="AB67" s="1">
        <f>IF(Database!AC70="Yes",Database!$C70,0)</f>
        <v>0</v>
      </c>
      <c r="AC67" s="1">
        <f>IF(Database!AD70="Yes",Database!$C70,0)</f>
        <v>0</v>
      </c>
      <c r="AD67" s="1" t="str">
        <f>IF(Database!AE70="Yes",Database!$C70,0)</f>
        <v>Other habitat enhancements</v>
      </c>
      <c r="AE67" s="1">
        <f>IF(Database!AF70="Yes",Database!$C70,0)</f>
        <v>0</v>
      </c>
      <c r="AF67" s="1">
        <f>IF(Database!AG70="Yes",Database!$C70,0)</f>
        <v>0</v>
      </c>
      <c r="AG67" s="1" t="str">
        <f>IF(Database!AH70="Yes",Database!$C70,0)</f>
        <v>Other habitat enhancements</v>
      </c>
      <c r="AI67" s="1">
        <f>IF(Database!AK70="Yes",Database!$C70,0)</f>
        <v>0</v>
      </c>
      <c r="AJ67" s="1">
        <f>IF(Database!AL70="Yes",Database!$C70,0)</f>
        <v>0</v>
      </c>
      <c r="AK67" s="1">
        <f>IF(Database!AM70="Yes",Database!$C70,0)</f>
        <v>0</v>
      </c>
      <c r="AL67" s="1" t="str">
        <f>IF(Database!AN70="Yes",Database!$C70,0)</f>
        <v>Other habitat enhancements</v>
      </c>
      <c r="AM67" s="1">
        <f>IF(Database!AO70="Yes",Database!$C70,0)</f>
        <v>0</v>
      </c>
      <c r="AN67" s="1">
        <f>IF(Database!AP70="Yes",Database!$C70,0)</f>
        <v>0</v>
      </c>
      <c r="AO67" s="1" t="str">
        <f>Database!C70</f>
        <v>Other habitat enhancements</v>
      </c>
    </row>
    <row r="68" spans="2:41">
      <c r="B68" s="1">
        <f>IF(Database!E71="Yes",Database!$C71,0)</f>
        <v>0</v>
      </c>
      <c r="C68" s="1" t="str">
        <f>IF(Database!F71="Yes",Database!$C71,0)</f>
        <v>Soil remediation</v>
      </c>
      <c r="D68" s="1" t="str">
        <f>IF(Database!G71="Yes",Database!$C71,0)</f>
        <v>Soil remediation</v>
      </c>
      <c r="E68" s="1">
        <f>IF(Database!H71="Yes",Database!$C71,0)</f>
        <v>0</v>
      </c>
      <c r="G68" s="1">
        <f>IF(Database!I71="Yes",Database!$C71,0)</f>
        <v>0</v>
      </c>
      <c r="H68" s="1">
        <f>IF(Database!J71="Yes",Database!$C71,0)</f>
        <v>0</v>
      </c>
      <c r="I68" s="1">
        <f>IF(Database!K71="Yes",Database!$C71,0)</f>
        <v>0</v>
      </c>
      <c r="J68" s="1" t="str">
        <f>IF(Database!L71="Yes",Database!$C71,0)</f>
        <v>Soil remediation</v>
      </c>
      <c r="K68" s="1" t="str">
        <f>IF(Database!M71="Yes",Database!$C71,0)</f>
        <v>Soil remediation</v>
      </c>
      <c r="L68" s="1">
        <f>IF(Database!N71="Yes",Database!$C71,0)</f>
        <v>0</v>
      </c>
      <c r="M68" s="1">
        <f>IF(Database!O71="Yes",Database!$C71,0)</f>
        <v>0</v>
      </c>
      <c r="N68" s="1" t="str">
        <f>IF(Database!P71="Yes",Database!$C71,0)</f>
        <v>Soil remediation</v>
      </c>
      <c r="O68" s="1" t="str">
        <f>IF(Database!Q71="Yes",Database!$C71,0)</f>
        <v>Soil remediation</v>
      </c>
      <c r="P68" s="1" t="str">
        <f>IF(Database!R71="Yes",Database!$C71,0)</f>
        <v>Soil remediation</v>
      </c>
      <c r="Q68" s="1">
        <f>IF(Database!S71="Yes",Database!$C71,0)</f>
        <v>0</v>
      </c>
      <c r="S68" s="1">
        <f>IF(Database!T71="Yes",Database!$C71,0)</f>
        <v>0</v>
      </c>
      <c r="T68" s="1">
        <f>IF(Database!U71="Yes",Database!$C71,0)</f>
        <v>0</v>
      </c>
      <c r="U68" s="1">
        <f>IF(Database!V71="Yes",Database!$C71,0)</f>
        <v>0</v>
      </c>
      <c r="V68" s="1" t="str">
        <f>IF(Database!W71="Yes",Database!$C71,0)</f>
        <v>Soil remediation</v>
      </c>
      <c r="W68" s="1">
        <f>IF(Database!X71="Yes",Database!$C71,0)</f>
        <v>0</v>
      </c>
      <c r="X68" s="1">
        <f>IF(Database!Y71="Yes",Database!$C71,0)</f>
        <v>0</v>
      </c>
      <c r="Y68" s="1" t="str">
        <f>IF(Database!Z71="Yes",Database!$C71,0)</f>
        <v>Soil remediation</v>
      </c>
      <c r="Z68" s="1">
        <f>IF(Database!AA71="Yes",Database!$C71,0)</f>
        <v>0</v>
      </c>
      <c r="AA68" s="1" t="str">
        <f>IF(Database!AB71="Yes",Database!$C71,0)</f>
        <v>Soil remediation</v>
      </c>
      <c r="AB68" s="1">
        <f>IF(Database!AC71="Yes",Database!$C71,0)</f>
        <v>0</v>
      </c>
      <c r="AC68" s="1">
        <f>IF(Database!AD71="Yes",Database!$C71,0)</f>
        <v>0</v>
      </c>
      <c r="AD68" s="1" t="str">
        <f>IF(Database!AE71="Yes",Database!$C71,0)</f>
        <v>Soil remediation</v>
      </c>
      <c r="AE68" s="1">
        <f>IF(Database!AF71="Yes",Database!$C71,0)</f>
        <v>0</v>
      </c>
      <c r="AF68" s="1">
        <f>IF(Database!AG71="Yes",Database!$C71,0)</f>
        <v>0</v>
      </c>
      <c r="AG68" s="1">
        <f>IF(Database!AH71="Yes",Database!$C71,0)</f>
        <v>0</v>
      </c>
      <c r="AI68" s="1">
        <f>IF(Database!AK71="Yes",Database!$C71,0)</f>
        <v>0</v>
      </c>
      <c r="AJ68" s="1">
        <f>IF(Database!AL71="Yes",Database!$C71,0)</f>
        <v>0</v>
      </c>
      <c r="AK68" s="1">
        <f>IF(Database!AM71="Yes",Database!$C71,0)</f>
        <v>0</v>
      </c>
      <c r="AL68" s="1" t="str">
        <f>IF(Database!AN71="Yes",Database!$C71,0)</f>
        <v>Soil remediation</v>
      </c>
      <c r="AM68" s="1">
        <f>IF(Database!AO71="Yes",Database!$C71,0)</f>
        <v>0</v>
      </c>
      <c r="AN68" s="1">
        <f>IF(Database!AP71="Yes",Database!$C71,0)</f>
        <v>0</v>
      </c>
      <c r="AO68" s="1" t="str">
        <f>Database!C71</f>
        <v>Soil remediation</v>
      </c>
    </row>
    <row r="69" spans="2:41">
      <c r="B69" s="1">
        <f>IF(Database!E72="Yes",Database!$C72,0)</f>
        <v>0</v>
      </c>
      <c r="C69" s="1" t="str">
        <f>IF(Database!F72="Yes",Database!$C72,0)</f>
        <v>Lawn drainage</v>
      </c>
      <c r="D69" s="1" t="str">
        <f>IF(Database!G72="Yes",Database!$C72,0)</f>
        <v>Lawn drainage</v>
      </c>
      <c r="E69" s="1">
        <f>IF(Database!H72="Yes",Database!$C72,0)</f>
        <v>0</v>
      </c>
      <c r="G69" s="1">
        <f>IF(Database!I72="Yes",Database!$C72,0)</f>
        <v>0</v>
      </c>
      <c r="H69" s="1">
        <f>IF(Database!J72="Yes",Database!$C72,0)</f>
        <v>0</v>
      </c>
      <c r="I69" s="1">
        <f>IF(Database!K72="Yes",Database!$C72,0)</f>
        <v>0</v>
      </c>
      <c r="J69" s="1" t="str">
        <f>IF(Database!L72="Yes",Database!$C72,0)</f>
        <v>Lawn drainage</v>
      </c>
      <c r="K69" s="1" t="str">
        <f>IF(Database!M72="Yes",Database!$C72,0)</f>
        <v>Lawn drainage</v>
      </c>
      <c r="L69" s="1">
        <f>IF(Database!N72="Yes",Database!$C72,0)</f>
        <v>0</v>
      </c>
      <c r="M69" s="1">
        <f>IF(Database!O72="Yes",Database!$C72,0)</f>
        <v>0</v>
      </c>
      <c r="N69" s="1" t="str">
        <f>IF(Database!P72="Yes",Database!$C72,0)</f>
        <v>Lawn drainage</v>
      </c>
      <c r="O69" s="1" t="str">
        <f>IF(Database!Q72="Yes",Database!$C72,0)</f>
        <v>Lawn drainage</v>
      </c>
      <c r="P69" s="1" t="str">
        <f>IF(Database!R72="Yes",Database!$C72,0)</f>
        <v>Lawn drainage</v>
      </c>
      <c r="Q69" s="1">
        <f>IF(Database!S72="Yes",Database!$C72,0)</f>
        <v>0</v>
      </c>
      <c r="S69" s="1">
        <f>IF(Database!T72="Yes",Database!$C72,0)</f>
        <v>0</v>
      </c>
      <c r="T69" s="1">
        <f>IF(Database!U72="Yes",Database!$C72,0)</f>
        <v>0</v>
      </c>
      <c r="U69" s="1">
        <f>IF(Database!V72="Yes",Database!$C72,0)</f>
        <v>0</v>
      </c>
      <c r="V69" s="1">
        <f>IF(Database!W72="Yes",Database!$C72,0)</f>
        <v>0</v>
      </c>
      <c r="W69" s="1">
        <f>IF(Database!X72="Yes",Database!$C72,0)</f>
        <v>0</v>
      </c>
      <c r="X69" s="1">
        <f>IF(Database!Y72="Yes",Database!$C72,0)</f>
        <v>0</v>
      </c>
      <c r="Y69" s="1" t="str">
        <f>IF(Database!Z72="Yes",Database!$C72,0)</f>
        <v>Lawn drainage</v>
      </c>
      <c r="Z69" s="1">
        <f>IF(Database!AA72="Yes",Database!$C72,0)</f>
        <v>0</v>
      </c>
      <c r="AA69" s="1">
        <f>IF(Database!AB72="Yes",Database!$C72,0)</f>
        <v>0</v>
      </c>
      <c r="AB69" s="1">
        <f>IF(Database!AC72="Yes",Database!$C72,0)</f>
        <v>0</v>
      </c>
      <c r="AC69" s="1" t="str">
        <f>IF(Database!AD72="Yes",Database!$C72,0)</f>
        <v>Lawn drainage</v>
      </c>
      <c r="AD69" s="1">
        <f>IF(Database!AE72="Yes",Database!$C72,0)</f>
        <v>0</v>
      </c>
      <c r="AE69" s="1" t="str">
        <f>IF(Database!AF72="Yes",Database!$C72,0)</f>
        <v>Lawn drainage</v>
      </c>
      <c r="AF69" s="1">
        <f>IF(Database!AG72="Yes",Database!$C72,0)</f>
        <v>0</v>
      </c>
      <c r="AG69" s="1">
        <f>IF(Database!AH72="Yes",Database!$C72,0)</f>
        <v>0</v>
      </c>
      <c r="AI69" s="1" t="str">
        <f>IF(Database!AK72="Yes",Database!$C72,0)</f>
        <v>Lawn drainage</v>
      </c>
      <c r="AJ69" s="1">
        <f>IF(Database!AL72="Yes",Database!$C72,0)</f>
        <v>0</v>
      </c>
      <c r="AK69" s="1">
        <f>IF(Database!AM72="Yes",Database!$C72,0)</f>
        <v>0</v>
      </c>
      <c r="AL69" s="1">
        <f>IF(Database!AN72="Yes",Database!$C72,0)</f>
        <v>0</v>
      </c>
      <c r="AM69" s="1">
        <f>IF(Database!AO72="Yes",Database!$C72,0)</f>
        <v>0</v>
      </c>
      <c r="AN69" s="1">
        <f>IF(Database!AP72="Yes",Database!$C72,0)</f>
        <v>0</v>
      </c>
      <c r="AO69" s="1" t="str">
        <f>Database!C72</f>
        <v>Lawn drainage</v>
      </c>
    </row>
    <row r="70" spans="2:41">
      <c r="B70" s="1">
        <f>IF(Database!E73="Yes",Database!$C73,0)</f>
        <v>0</v>
      </c>
      <c r="C70" s="1" t="str">
        <f>IF(Database!F73="Yes",Database!$C73,0)</f>
        <v>Miyawaki Forest Planting</v>
      </c>
      <c r="D70" s="1" t="str">
        <f>IF(Database!G73="Yes",Database!$C73,0)</f>
        <v>Miyawaki Forest Planting</v>
      </c>
      <c r="E70" s="1">
        <f>IF(Database!H73="Yes",Database!$C73,0)</f>
        <v>0</v>
      </c>
      <c r="G70" s="1">
        <f>IF(Database!I73="Yes",Database!$C73,0)</f>
        <v>0</v>
      </c>
      <c r="H70" s="1">
        <f>IF(Database!J73="Yes",Database!$C73,0)</f>
        <v>0</v>
      </c>
      <c r="I70" s="1">
        <f>IF(Database!K73="Yes",Database!$C73,0)</f>
        <v>0</v>
      </c>
      <c r="J70" s="1" t="str">
        <f>IF(Database!L73="Yes",Database!$C73,0)</f>
        <v>Miyawaki Forest Planting</v>
      </c>
      <c r="K70" s="1" t="str">
        <f>IF(Database!M73="Yes",Database!$C73,0)</f>
        <v>Miyawaki Forest Planting</v>
      </c>
      <c r="L70" s="1" t="str">
        <f>IF(Database!N73="Yes",Database!$C73,0)</f>
        <v>Miyawaki Forest Planting</v>
      </c>
      <c r="M70" s="1" t="str">
        <f>IF(Database!O73="Yes",Database!$C73,0)</f>
        <v>Miyawaki Forest Planting</v>
      </c>
      <c r="N70" s="1" t="str">
        <f>IF(Database!P73="Yes",Database!$C73,0)</f>
        <v>Miyawaki Forest Planting</v>
      </c>
      <c r="O70" s="1" t="str">
        <f>IF(Database!Q73="Yes",Database!$C73,0)</f>
        <v>Miyawaki Forest Planting</v>
      </c>
      <c r="P70" s="1" t="str">
        <f>IF(Database!R73="Yes",Database!$C73,0)</f>
        <v>Miyawaki Forest Planting</v>
      </c>
      <c r="Q70" s="1">
        <f>IF(Database!S73="Yes",Database!$C73,0)</f>
        <v>0</v>
      </c>
      <c r="S70" s="1">
        <f>IF(Database!T73="Yes",Database!$C73,0)</f>
        <v>0</v>
      </c>
      <c r="T70" s="1">
        <f>IF(Database!U73="Yes",Database!$C73,0)</f>
        <v>0</v>
      </c>
      <c r="U70" s="1">
        <f>IF(Database!V73="Yes",Database!$C73,0)</f>
        <v>0</v>
      </c>
      <c r="V70" s="1">
        <f>IF(Database!W73="Yes",Database!$C73,0)</f>
        <v>0</v>
      </c>
      <c r="W70" s="1">
        <f>IF(Database!X73="Yes",Database!$C73,0)</f>
        <v>0</v>
      </c>
      <c r="X70" s="1">
        <f>IF(Database!Y73="Yes",Database!$C73,0)</f>
        <v>0</v>
      </c>
      <c r="Y70" s="1" t="str">
        <f>IF(Database!Z73="Yes",Database!$C73,0)</f>
        <v>Miyawaki Forest Planting</v>
      </c>
      <c r="Z70" s="1" t="str">
        <f>IF(Database!AA73="Yes",Database!$C73,0)</f>
        <v>Miyawaki Forest Planting</v>
      </c>
      <c r="AA70" s="1">
        <f>IF(Database!AB73="Yes",Database!$C73,0)</f>
        <v>0</v>
      </c>
      <c r="AB70" s="1" t="str">
        <f>IF(Database!AC73="Yes",Database!$C73,0)</f>
        <v>Miyawaki Forest Planting</v>
      </c>
      <c r="AC70" s="1" t="str">
        <f>IF(Database!AD73="Yes",Database!$C73,0)</f>
        <v>Miyawaki Forest Planting</v>
      </c>
      <c r="AD70" s="1" t="str">
        <f>IF(Database!AE73="Yes",Database!$C73,0)</f>
        <v>Miyawaki Forest Planting</v>
      </c>
      <c r="AE70" s="1" t="str">
        <f>IF(Database!AF73="Yes",Database!$C73,0)</f>
        <v>Miyawaki Forest Planting</v>
      </c>
      <c r="AF70" s="1">
        <f>IF(Database!AG73="Yes",Database!$C73,0)</f>
        <v>0</v>
      </c>
      <c r="AG70" s="1">
        <f>IF(Database!AH73="Yes",Database!$C73,0)</f>
        <v>0</v>
      </c>
      <c r="AI70" s="1" t="str">
        <f>IF(Database!AK73="Yes",Database!$C73,0)</f>
        <v>Miyawaki Forest Planting</v>
      </c>
      <c r="AJ70" s="1" t="str">
        <f>IF(Database!AL73="Yes",Database!$C73,0)</f>
        <v>Miyawaki Forest Planting</v>
      </c>
      <c r="AK70" s="1">
        <f>IF(Database!AM73="Yes",Database!$C73,0)</f>
        <v>0</v>
      </c>
      <c r="AL70" s="1" t="str">
        <f>IF(Database!AN73="Yes",Database!$C73,0)</f>
        <v>Miyawaki Forest Planting</v>
      </c>
      <c r="AM70" s="1" t="str">
        <f>IF(Database!AO73="Yes",Database!$C73,0)</f>
        <v>Miyawaki Forest Planting</v>
      </c>
      <c r="AN70" s="1">
        <f>IF(Database!AP73="Yes",Database!$C73,0)</f>
        <v>0</v>
      </c>
      <c r="AO70" s="1" t="str">
        <f>Database!C73</f>
        <v>Miyawaki Forest Planting</v>
      </c>
    </row>
  </sheetData>
  <pageMargins left="0.7" right="0.7" top="0.75" bottom="0.75" header="0.3" footer="0.3"/>
  <pageSetup paperSize="9" orientation="portrait"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S69"/>
  <sheetViews>
    <sheetView topLeftCell="A40" workbookViewId="0">
      <selection activeCell="C69" sqref="C69"/>
    </sheetView>
  </sheetViews>
  <sheetFormatPr defaultRowHeight="16.5"/>
  <cols>
    <col min="1" max="1" width="2.75" customWidth="1"/>
    <col min="2" max="2" width="4.875" customWidth="1"/>
    <col min="3" max="3" width="35.625" customWidth="1"/>
    <col min="4" max="4" width="3.625" customWidth="1"/>
    <col min="5" max="5" width="4.875" customWidth="1"/>
    <col min="6" max="6" width="35.625" customWidth="1"/>
    <col min="7" max="7" width="3.625" customWidth="1"/>
    <col min="8" max="8" width="5" customWidth="1"/>
    <col min="9" max="9" width="35.625" customWidth="1"/>
    <col min="10" max="10" width="3.5" customWidth="1"/>
    <col min="11" max="11" width="5" customWidth="1"/>
    <col min="12" max="12" width="35.625" customWidth="1"/>
    <col min="13" max="13" width="3.625" customWidth="1"/>
    <col min="14" max="14" width="5" customWidth="1"/>
    <col min="15" max="15" width="35.625" customWidth="1"/>
    <col min="19" max="19" width="66.875" customWidth="1"/>
  </cols>
  <sheetData>
    <row r="1" spans="1:19" s="34" customFormat="1">
      <c r="A1" s="43" t="s">
        <v>759</v>
      </c>
      <c r="S1" s="43" t="s">
        <v>760</v>
      </c>
    </row>
    <row r="2" spans="1:19">
      <c r="B2" s="44" t="s">
        <v>329</v>
      </c>
      <c r="E2" s="44" t="s">
        <v>331</v>
      </c>
      <c r="H2" s="44" t="s">
        <v>332</v>
      </c>
      <c r="K2" s="44" t="s">
        <v>333</v>
      </c>
      <c r="N2" s="44" t="s">
        <v>761</v>
      </c>
    </row>
    <row r="3" spans="1:19">
      <c r="C3" s="47" t="str">
        <f>'Criteria Selection'!$C$9</f>
        <v>All</v>
      </c>
      <c r="F3" s="47" t="str">
        <f>'Criteria Selection'!$C$12</f>
        <v>City Gardens</v>
      </c>
      <c r="I3" s="47" t="str">
        <f>'Criteria Selection'!$C$15</f>
        <v>All</v>
      </c>
      <c r="L3" s="47" t="str">
        <f>'Criteria Selection'!C18</f>
        <v>All</v>
      </c>
      <c r="O3" t="s">
        <v>761</v>
      </c>
      <c r="S3" s="48" t="s">
        <v>762</v>
      </c>
    </row>
    <row r="4" spans="1:19">
      <c r="B4" t="str">
        <f>Database!B7</f>
        <v>M1</v>
      </c>
      <c r="C4" t="str">
        <f>IF($C$3='Background Calc'!$B$3,'Background Calc'!B4,IF($C$3='Background Calc'!$C$3,'Background Calc'!C4,IF($C$3='Background Calc'!$D$3,'Background Calc'!D4,IF($C$3='Background Calc'!$E$3,'Background Calc'!E4))))</f>
        <v>Tree planting – shaded areas</v>
      </c>
      <c r="E4" t="str">
        <f>Database!B7</f>
        <v>M1</v>
      </c>
      <c r="F4" t="str">
        <f>IF($F$3='Background Calc'!$G$3,'Background Calc'!G4,IF($F$3='Background Calc'!$H$3,'Background Calc'!H4,IF($F$3='Background Calc'!$I$3,'Background Calc'!I4,IF($F$3='Background Calc'!$J$3,'Background Calc'!J4,IF($F$3='Background Calc'!$K$3,'Background Calc'!K4,IF($F$3='Background Calc'!$L$3,'Background Calc'!L4,IF($F$3='Background Calc'!$M$3,'Background Calc'!M4,IF($F$3='Background Calc'!$N$3,'Background Calc'!N4,IF($F$3='Background Calc'!$O$3,'Background Calc'!O4,IF($F$3='Background Calc'!$P$3,'Background Calc'!P4,IF($F$3='Background Calc'!$Q$3,'Background Calc'!Q4)))))))))))</f>
        <v>Tree planting – shaded areas</v>
      </c>
      <c r="H4" t="str">
        <f>Database!B7</f>
        <v>M1</v>
      </c>
      <c r="I4" t="str">
        <f>IF($I$3='Background Calc'!$S$3,'Background Calc'!S4,IF($I$3='Background Calc'!$T$3,'Background Calc'!T4,IF($I$3='Background Calc'!$U$3,'Background Calc'!U4,IF($I$3='Background Calc'!$V$3,'Background Calc'!V4,IF($I$3='Background Calc'!$W$3,'Background Calc'!W4,IF($I$3='Background Calc'!$X$3,'Background Calc'!X4,IF($I$3='Background Calc'!$Y$3,'Background Calc'!Y4,IF($I$3='Background Calc'!$Z$3,'Background Calc'!Z4,IF($I$3='Background Calc'!$AA$3,'Background Calc'!AA4,IF($I$3='Background Calc'!$AB$3,'Background Calc'!AB4,IF($I$3='Background Calc'!$AC$3,'Background Calc'!AC4,IF($I$3='Background Calc'!$AD$3,'Background Calc'!AD4,IF($I$3='Background Calc'!$AE$3,'Background Calc'!AE4,IF($I$3='Background Calc'!$AF$3,'Background Calc'!AF4,IF($I$3='Background Calc'!$AG$3,'Background Calc'!AG4)))))))))))))))</f>
        <v>Tree planting – shaded areas</v>
      </c>
      <c r="K4" t="str">
        <f>Database!B7</f>
        <v>M1</v>
      </c>
      <c r="L4" t="str">
        <f>IF($L$3='Background Calc'!$AI$3,'Background Calc'!AI4,IF($L$3='Background Calc'!$AJ$3,'Background Calc'!AJ4,IF($L$3='Background Calc'!$AK$3,'Background Calc'!AK4,IF($L$3='Background Calc'!$AL$3,'Background Calc'!AL4,IF($L$3='Background Calc'!$AM$3,'Background Calc'!AM4,IF($L$3='Background Calc'!$AN$3,'Background Calc'!AN4,IF($L$3='Background Calc'!$AO$3,'Background Calc'!AO4)))))))</f>
        <v>Tree planting – shaded areas</v>
      </c>
      <c r="N4" t="str">
        <f>Database!B7</f>
        <v>M1</v>
      </c>
      <c r="O4" t="str">
        <f>IF(AND(C4=F4,F4=I4,I4=L4),L4,0)</f>
        <v>Tree planting – shaded areas</v>
      </c>
      <c r="S4" s="49">
        <v>0</v>
      </c>
    </row>
    <row r="5" spans="1:19">
      <c r="B5" t="str">
        <f>Database!B8</f>
        <v>M2</v>
      </c>
      <c r="C5" t="str">
        <f>IF($C$3='Background Calc'!$B$3,'Background Calc'!B5,IF($C$3='Background Calc'!$C$3,'Background Calc'!C5,IF($C$3='Background Calc'!$D$3,'Background Calc'!D5,IF($C$3='Background Calc'!$E$3,'Background Calc'!E5))))</f>
        <v>Tree planting – avenues</v>
      </c>
      <c r="E5" t="str">
        <f>Database!B8</f>
        <v>M2</v>
      </c>
      <c r="F5" t="str">
        <f>IF($F$3='Background Calc'!$G$3,'Background Calc'!G5,IF($F$3='Background Calc'!$H$3,'Background Calc'!H5,IF($F$3='Background Calc'!$I$3,'Background Calc'!I5,IF($F$3='Background Calc'!$J$3,'Background Calc'!J5,IF($F$3='Background Calc'!$K$3,'Background Calc'!K5,IF($F$3='Background Calc'!$L$3,'Background Calc'!L5,IF($F$3='Background Calc'!$M$3,'Background Calc'!M5,IF($F$3='Background Calc'!$N$3,'Background Calc'!N5,IF($F$3='Background Calc'!$O$3,'Background Calc'!O5,IF($F$3='Background Calc'!$P$3,'Background Calc'!P5,IF($F$3='Background Calc'!$Q$3,'Background Calc'!Q5)))))))))))</f>
        <v>Tree planting – avenues</v>
      </c>
      <c r="H5" t="str">
        <f>Database!B8</f>
        <v>M2</v>
      </c>
      <c r="I5" t="str">
        <f>IF($I$3='Background Calc'!$S$3,'Background Calc'!S5,IF($I$3='Background Calc'!$T$3,'Background Calc'!T5,IF($I$3='Background Calc'!$U$3,'Background Calc'!U5,IF($I$3='Background Calc'!$V$3,'Background Calc'!V5,IF($I$3='Background Calc'!$W$3,'Background Calc'!W5,IF($I$3='Background Calc'!$X$3,'Background Calc'!X5,IF($I$3='Background Calc'!$Y$3,'Background Calc'!Y5,IF($I$3='Background Calc'!$Z$3,'Background Calc'!Z5,IF($I$3='Background Calc'!$AA$3,'Background Calc'!AA5,IF($I$3='Background Calc'!$AB$3,'Background Calc'!AB5,IF($I$3='Background Calc'!$AC$3,'Background Calc'!AC5,IF($I$3='Background Calc'!$AD$3,'Background Calc'!AD5,IF($I$3='Background Calc'!$AE$3,'Background Calc'!AE5,IF($I$3='Background Calc'!$AF$3,'Background Calc'!AF5,IF($I$3='Background Calc'!$AG$3,'Background Calc'!AG5)))))))))))))))</f>
        <v>Tree planting – avenues</v>
      </c>
      <c r="K5" t="str">
        <f>Database!B8</f>
        <v>M2</v>
      </c>
      <c r="L5" t="str">
        <f>IF($L$3='Background Calc'!$AI$3,'Background Calc'!AI5,IF($L$3='Background Calc'!$AJ$3,'Background Calc'!AJ5,IF($L$3='Background Calc'!$AK$3,'Background Calc'!AK5,IF($L$3='Background Calc'!$AL$3,'Background Calc'!AL5,IF($L$3='Background Calc'!$AM$3,'Background Calc'!AM5,IF($L$3='Background Calc'!$AN$3,'Background Calc'!AN5,IF($L$3='Background Calc'!$AO$3,'Background Calc'!AO5)))))))</f>
        <v>Tree planting – avenues</v>
      </c>
      <c r="N5" t="str">
        <f>Database!B8</f>
        <v>M2</v>
      </c>
      <c r="O5" t="str">
        <f t="shared" ref="O5:O68" si="0">IF(AND(C5=F5,F5=I5,I5=L5),L5,0)</f>
        <v>Tree planting – avenues</v>
      </c>
      <c r="S5" s="49" t="s">
        <v>154</v>
      </c>
    </row>
    <row r="6" spans="1:19">
      <c r="B6" t="str">
        <f>Database!B9</f>
        <v>M3</v>
      </c>
      <c r="C6" t="str">
        <f>IF($C$3='Background Calc'!$B$3,'Background Calc'!B6,IF($C$3='Background Calc'!$C$3,'Background Calc'!C6,IF($C$3='Background Calc'!$D$3,'Background Calc'!D6,IF($C$3='Background Calc'!$E$3,'Background Calc'!E6))))</f>
        <v>Tree planting – disease resistant</v>
      </c>
      <c r="E6" t="str">
        <f>Database!B9</f>
        <v>M3</v>
      </c>
      <c r="F6" t="str">
        <f>IF($F$3='Background Calc'!$G$3,'Background Calc'!G6,IF($F$3='Background Calc'!$H$3,'Background Calc'!H6,IF($F$3='Background Calc'!$I$3,'Background Calc'!I6,IF($F$3='Background Calc'!$J$3,'Background Calc'!J6,IF($F$3='Background Calc'!$K$3,'Background Calc'!K6,IF($F$3='Background Calc'!$L$3,'Background Calc'!L6,IF($F$3='Background Calc'!$M$3,'Background Calc'!M6,IF($F$3='Background Calc'!$N$3,'Background Calc'!N6,IF($F$3='Background Calc'!$O$3,'Background Calc'!O6,IF($F$3='Background Calc'!$P$3,'Background Calc'!P6,IF($F$3='Background Calc'!$Q$3,'Background Calc'!Q6)))))))))))</f>
        <v>Tree planting – disease resistant</v>
      </c>
      <c r="H6" t="str">
        <f>Database!B9</f>
        <v>M3</v>
      </c>
      <c r="I6" t="str">
        <f>IF($I$3='Background Calc'!$S$3,'Background Calc'!S6,IF($I$3='Background Calc'!$T$3,'Background Calc'!T6,IF($I$3='Background Calc'!$U$3,'Background Calc'!U6,IF($I$3='Background Calc'!$V$3,'Background Calc'!V6,IF($I$3='Background Calc'!$W$3,'Background Calc'!W6,IF($I$3='Background Calc'!$X$3,'Background Calc'!X6,IF($I$3='Background Calc'!$Y$3,'Background Calc'!Y6,IF($I$3='Background Calc'!$Z$3,'Background Calc'!Z6,IF($I$3='Background Calc'!$AA$3,'Background Calc'!AA6,IF($I$3='Background Calc'!$AB$3,'Background Calc'!AB6,IF($I$3='Background Calc'!$AC$3,'Background Calc'!AC6,IF($I$3='Background Calc'!$AD$3,'Background Calc'!AD6,IF($I$3='Background Calc'!$AE$3,'Background Calc'!AE6,IF($I$3='Background Calc'!$AF$3,'Background Calc'!AF6,IF($I$3='Background Calc'!$AG$3,'Background Calc'!AG6)))))))))))))))</f>
        <v>Tree planting – disease resistant</v>
      </c>
      <c r="K6" t="str">
        <f>Database!B9</f>
        <v>M3</v>
      </c>
      <c r="L6" t="str">
        <f>IF($L$3='Background Calc'!$AI$3,'Background Calc'!AI6,IF($L$3='Background Calc'!$AJ$3,'Background Calc'!AJ6,IF($L$3='Background Calc'!$AK$3,'Background Calc'!AK6,IF($L$3='Background Calc'!$AL$3,'Background Calc'!AL6,IF($L$3='Background Calc'!$AM$3,'Background Calc'!AM6,IF($L$3='Background Calc'!$AN$3,'Background Calc'!AN6,IF($L$3='Background Calc'!$AO$3,'Background Calc'!AO6)))))))</f>
        <v>Tree planting – disease resistant</v>
      </c>
      <c r="N6" t="str">
        <f>Database!B9</f>
        <v>M3</v>
      </c>
      <c r="O6" t="str">
        <f t="shared" si="0"/>
        <v>Tree planting – disease resistant</v>
      </c>
      <c r="S6" s="49" t="s">
        <v>303</v>
      </c>
    </row>
    <row r="7" spans="1:19">
      <c r="B7" t="str">
        <f>Database!B10</f>
        <v>M4</v>
      </c>
      <c r="C7" t="str">
        <f>IF($C$3='Background Calc'!$B$3,'Background Calc'!B7,IF($C$3='Background Calc'!$C$3,'Background Calc'!C7,IF($C$3='Background Calc'!$D$3,'Background Calc'!D7,IF($C$3='Background Calc'!$E$3,'Background Calc'!E7))))</f>
        <v>Tree planting – diverse species</v>
      </c>
      <c r="E7" t="str">
        <f>Database!B10</f>
        <v>M4</v>
      </c>
      <c r="F7" t="str">
        <f>IF($F$3='Background Calc'!$G$3,'Background Calc'!G7,IF($F$3='Background Calc'!$H$3,'Background Calc'!H7,IF($F$3='Background Calc'!$I$3,'Background Calc'!I7,IF($F$3='Background Calc'!$J$3,'Background Calc'!J7,IF($F$3='Background Calc'!$K$3,'Background Calc'!K7,IF($F$3='Background Calc'!$L$3,'Background Calc'!L7,IF($F$3='Background Calc'!$M$3,'Background Calc'!M7,IF($F$3='Background Calc'!$N$3,'Background Calc'!N7,IF($F$3='Background Calc'!$O$3,'Background Calc'!O7,IF($F$3='Background Calc'!$P$3,'Background Calc'!P7,IF($F$3='Background Calc'!$Q$3,'Background Calc'!Q7)))))))))))</f>
        <v>Tree planting – diverse species</v>
      </c>
      <c r="H7" t="str">
        <f>Database!B10</f>
        <v>M4</v>
      </c>
      <c r="I7" t="str">
        <f>IF($I$3='Background Calc'!$S$3,'Background Calc'!S7,IF($I$3='Background Calc'!$T$3,'Background Calc'!T7,IF($I$3='Background Calc'!$U$3,'Background Calc'!U7,IF($I$3='Background Calc'!$V$3,'Background Calc'!V7,IF($I$3='Background Calc'!$W$3,'Background Calc'!W7,IF($I$3='Background Calc'!$X$3,'Background Calc'!X7,IF($I$3='Background Calc'!$Y$3,'Background Calc'!Y7,IF($I$3='Background Calc'!$Z$3,'Background Calc'!Z7,IF($I$3='Background Calc'!$AA$3,'Background Calc'!AA7,IF($I$3='Background Calc'!$AB$3,'Background Calc'!AB7,IF($I$3='Background Calc'!$AC$3,'Background Calc'!AC7,IF($I$3='Background Calc'!$AD$3,'Background Calc'!AD7,IF($I$3='Background Calc'!$AE$3,'Background Calc'!AE7,IF($I$3='Background Calc'!$AF$3,'Background Calc'!AF7,IF($I$3='Background Calc'!$AG$3,'Background Calc'!AG7)))))))))))))))</f>
        <v>Tree planting – diverse species</v>
      </c>
      <c r="K7" t="str">
        <f>Database!B10</f>
        <v>M4</v>
      </c>
      <c r="L7" t="str">
        <f>IF($L$3='Background Calc'!$AI$3,'Background Calc'!AI7,IF($L$3='Background Calc'!$AJ$3,'Background Calc'!AJ7,IF($L$3='Background Calc'!$AK$3,'Background Calc'!AK7,IF($L$3='Background Calc'!$AL$3,'Background Calc'!AL7,IF($L$3='Background Calc'!$AM$3,'Background Calc'!AM7,IF($L$3='Background Calc'!$AN$3,'Background Calc'!AN7,IF($L$3='Background Calc'!$AO$3,'Background Calc'!AO7)))))))</f>
        <v>Tree planting – diverse species</v>
      </c>
      <c r="N7" t="str">
        <f>Database!B10</f>
        <v>M4</v>
      </c>
      <c r="O7" t="str">
        <f t="shared" si="0"/>
        <v>Tree planting – diverse species</v>
      </c>
      <c r="S7" s="49" t="s">
        <v>110</v>
      </c>
    </row>
    <row r="8" spans="1:19">
      <c r="B8" t="str">
        <f>Database!B11</f>
        <v>M5</v>
      </c>
      <c r="C8" t="str">
        <f>IF($C$3='Background Calc'!$B$3,'Background Calc'!B8,IF($C$3='Background Calc'!$C$3,'Background Calc'!C8,IF($C$3='Background Calc'!$D$3,'Background Calc'!D8,IF($C$3='Background Calc'!$E$3,'Background Calc'!E8))))</f>
        <v>Retain existing trees</v>
      </c>
      <c r="E8" t="str">
        <f>Database!B11</f>
        <v>M5</v>
      </c>
      <c r="F8" t="str">
        <f>IF($F$3='Background Calc'!$G$3,'Background Calc'!G8,IF($F$3='Background Calc'!$H$3,'Background Calc'!H8,IF($F$3='Background Calc'!$I$3,'Background Calc'!I8,IF($F$3='Background Calc'!$J$3,'Background Calc'!J8,IF($F$3='Background Calc'!$K$3,'Background Calc'!K8,IF($F$3='Background Calc'!$L$3,'Background Calc'!L8,IF($F$3='Background Calc'!$M$3,'Background Calc'!M8,IF($F$3='Background Calc'!$N$3,'Background Calc'!N8,IF($F$3='Background Calc'!$O$3,'Background Calc'!O8,IF($F$3='Background Calc'!$P$3,'Background Calc'!P8,IF($F$3='Background Calc'!$Q$3,'Background Calc'!Q8)))))))))))</f>
        <v>Retain existing trees</v>
      </c>
      <c r="H8" t="str">
        <f>Database!B11</f>
        <v>M5</v>
      </c>
      <c r="I8" t="str">
        <f>IF($I$3='Background Calc'!$S$3,'Background Calc'!S8,IF($I$3='Background Calc'!$T$3,'Background Calc'!T8,IF($I$3='Background Calc'!$U$3,'Background Calc'!U8,IF($I$3='Background Calc'!$V$3,'Background Calc'!V8,IF($I$3='Background Calc'!$W$3,'Background Calc'!W8,IF($I$3='Background Calc'!$X$3,'Background Calc'!X8,IF($I$3='Background Calc'!$Y$3,'Background Calc'!Y8,IF($I$3='Background Calc'!$Z$3,'Background Calc'!Z8,IF($I$3='Background Calc'!$AA$3,'Background Calc'!AA8,IF($I$3='Background Calc'!$AB$3,'Background Calc'!AB8,IF($I$3='Background Calc'!$AC$3,'Background Calc'!AC8,IF($I$3='Background Calc'!$AD$3,'Background Calc'!AD8,IF($I$3='Background Calc'!$AE$3,'Background Calc'!AE8,IF($I$3='Background Calc'!$AF$3,'Background Calc'!AF8,IF($I$3='Background Calc'!$AG$3,'Background Calc'!AG8)))))))))))))))</f>
        <v>Retain existing trees</v>
      </c>
      <c r="K8" t="str">
        <f>Database!B11</f>
        <v>M5</v>
      </c>
      <c r="L8" t="str">
        <f>IF($L$3='Background Calc'!$AI$3,'Background Calc'!AI8,IF($L$3='Background Calc'!$AJ$3,'Background Calc'!AJ8,IF($L$3='Background Calc'!$AK$3,'Background Calc'!AK8,IF($L$3='Background Calc'!$AL$3,'Background Calc'!AL8,IF($L$3='Background Calc'!$AM$3,'Background Calc'!AM8,IF($L$3='Background Calc'!$AN$3,'Background Calc'!AN8,IF($L$3='Background Calc'!$AO$3,'Background Calc'!AO8)))))))</f>
        <v>Retain existing trees</v>
      </c>
      <c r="N8" t="str">
        <f>Database!B11</f>
        <v>M5</v>
      </c>
      <c r="O8" t="str">
        <f t="shared" si="0"/>
        <v>Retain existing trees</v>
      </c>
      <c r="S8" s="49" t="s">
        <v>117</v>
      </c>
    </row>
    <row r="9" spans="1:19">
      <c r="B9" t="str">
        <f>Database!B12</f>
        <v>M6</v>
      </c>
      <c r="C9" t="str">
        <f>IF($C$3='Background Calc'!$B$3,'Background Calc'!B9,IF($C$3='Background Calc'!$C$3,'Background Calc'!C9,IF($C$3='Background Calc'!$D$3,'Background Calc'!D9,IF($C$3='Background Calc'!$E$3,'Background Calc'!E9))))</f>
        <v>Rain gardens (SuDS)</v>
      </c>
      <c r="E9" t="str">
        <f>Database!B12</f>
        <v>M6</v>
      </c>
      <c r="F9" t="str">
        <f>IF($F$3='Background Calc'!$G$3,'Background Calc'!G9,IF($F$3='Background Calc'!$H$3,'Background Calc'!H9,IF($F$3='Background Calc'!$I$3,'Background Calc'!I9,IF($F$3='Background Calc'!$J$3,'Background Calc'!J9,IF($F$3='Background Calc'!$K$3,'Background Calc'!K9,IF($F$3='Background Calc'!$L$3,'Background Calc'!L9,IF($F$3='Background Calc'!$M$3,'Background Calc'!M9,IF($F$3='Background Calc'!$N$3,'Background Calc'!N9,IF($F$3='Background Calc'!$O$3,'Background Calc'!O9,IF($F$3='Background Calc'!$P$3,'Background Calc'!P9,IF($F$3='Background Calc'!$Q$3,'Background Calc'!Q9)))))))))))</f>
        <v>Rain gardens (SuDS)</v>
      </c>
      <c r="H9" t="str">
        <f>Database!B12</f>
        <v>M6</v>
      </c>
      <c r="I9" t="str">
        <f>IF($I$3='Background Calc'!$S$3,'Background Calc'!S9,IF($I$3='Background Calc'!$T$3,'Background Calc'!T9,IF($I$3='Background Calc'!$U$3,'Background Calc'!U9,IF($I$3='Background Calc'!$V$3,'Background Calc'!V9,IF($I$3='Background Calc'!$W$3,'Background Calc'!W9,IF($I$3='Background Calc'!$X$3,'Background Calc'!X9,IF($I$3='Background Calc'!$Y$3,'Background Calc'!Y9,IF($I$3='Background Calc'!$Z$3,'Background Calc'!Z9,IF($I$3='Background Calc'!$AA$3,'Background Calc'!AA9,IF($I$3='Background Calc'!$AB$3,'Background Calc'!AB9,IF($I$3='Background Calc'!$AC$3,'Background Calc'!AC9,IF($I$3='Background Calc'!$AD$3,'Background Calc'!AD9,IF($I$3='Background Calc'!$AE$3,'Background Calc'!AE9,IF($I$3='Background Calc'!$AF$3,'Background Calc'!AF9,IF($I$3='Background Calc'!$AG$3,'Background Calc'!AG9)))))))))))))))</f>
        <v>Rain gardens (SuDS)</v>
      </c>
      <c r="K9" t="str">
        <f>Database!B12</f>
        <v>M6</v>
      </c>
      <c r="L9" t="str">
        <f>IF($L$3='Background Calc'!$AI$3,'Background Calc'!AI9,IF($L$3='Background Calc'!$AJ$3,'Background Calc'!AJ9,IF($L$3='Background Calc'!$AK$3,'Background Calc'!AK9,IF($L$3='Background Calc'!$AL$3,'Background Calc'!AL9,IF($L$3='Background Calc'!$AM$3,'Background Calc'!AM9,IF($L$3='Background Calc'!$AN$3,'Background Calc'!AN9,IF($L$3='Background Calc'!$AO$3,'Background Calc'!AO9)))))))</f>
        <v>Rain gardens (SuDS)</v>
      </c>
      <c r="N9" t="str">
        <f>Database!B12</f>
        <v>M6</v>
      </c>
      <c r="O9" t="str">
        <f t="shared" si="0"/>
        <v>Rain gardens (SuDS)</v>
      </c>
      <c r="S9" s="49" t="s">
        <v>120</v>
      </c>
    </row>
    <row r="10" spans="1:19">
      <c r="B10" t="str">
        <f>Database!B13</f>
        <v>M7</v>
      </c>
      <c r="C10" t="str">
        <f>IF($C$3='Background Calc'!$B$3,'Background Calc'!B10,IF($C$3='Background Calc'!$C$3,'Background Calc'!C10,IF($C$3='Background Calc'!$D$3,'Background Calc'!D10,IF($C$3='Background Calc'!$E$3,'Background Calc'!E10))))</f>
        <v>Geocellular storage systems (SuDS)</v>
      </c>
      <c r="E10" t="str">
        <f>Database!B13</f>
        <v>M7</v>
      </c>
      <c r="F10" t="str">
        <f>IF($F$3='Background Calc'!$G$3,'Background Calc'!G10,IF($F$3='Background Calc'!$H$3,'Background Calc'!H10,IF($F$3='Background Calc'!$I$3,'Background Calc'!I10,IF($F$3='Background Calc'!$J$3,'Background Calc'!J10,IF($F$3='Background Calc'!$K$3,'Background Calc'!K10,IF($F$3='Background Calc'!$L$3,'Background Calc'!L10,IF($F$3='Background Calc'!$M$3,'Background Calc'!M10,IF($F$3='Background Calc'!$N$3,'Background Calc'!N10,IF($F$3='Background Calc'!$O$3,'Background Calc'!O10,IF($F$3='Background Calc'!$P$3,'Background Calc'!P10,IF($F$3='Background Calc'!$Q$3,'Background Calc'!Q10)))))))))))</f>
        <v>Geocellular storage systems (SuDS)</v>
      </c>
      <c r="H10" t="str">
        <f>Database!B13</f>
        <v>M7</v>
      </c>
      <c r="I10" t="str">
        <f>IF($I$3='Background Calc'!$S$3,'Background Calc'!S10,IF($I$3='Background Calc'!$T$3,'Background Calc'!T10,IF($I$3='Background Calc'!$U$3,'Background Calc'!U10,IF($I$3='Background Calc'!$V$3,'Background Calc'!V10,IF($I$3='Background Calc'!$W$3,'Background Calc'!W10,IF($I$3='Background Calc'!$X$3,'Background Calc'!X10,IF($I$3='Background Calc'!$Y$3,'Background Calc'!Y10,IF($I$3='Background Calc'!$Z$3,'Background Calc'!Z10,IF($I$3='Background Calc'!$AA$3,'Background Calc'!AA10,IF($I$3='Background Calc'!$AB$3,'Background Calc'!AB10,IF($I$3='Background Calc'!$AC$3,'Background Calc'!AC10,IF($I$3='Background Calc'!$AD$3,'Background Calc'!AD10,IF($I$3='Background Calc'!$AE$3,'Background Calc'!AE10,IF($I$3='Background Calc'!$AF$3,'Background Calc'!AF10,IF($I$3='Background Calc'!$AG$3,'Background Calc'!AG10)))))))))))))))</f>
        <v>Geocellular storage systems (SuDS)</v>
      </c>
      <c r="K10" t="str">
        <f>Database!B13</f>
        <v>M7</v>
      </c>
      <c r="L10" t="str">
        <f>IF($L$3='Background Calc'!$AI$3,'Background Calc'!AI10,IF($L$3='Background Calc'!$AJ$3,'Background Calc'!AJ10,IF($L$3='Background Calc'!$AK$3,'Background Calc'!AK10,IF($L$3='Background Calc'!$AL$3,'Background Calc'!AL10,IF($L$3='Background Calc'!$AM$3,'Background Calc'!AM10,IF($L$3='Background Calc'!$AN$3,'Background Calc'!AN10,IF($L$3='Background Calc'!$AO$3,'Background Calc'!AO10)))))))</f>
        <v>Geocellular storage systems (SuDS)</v>
      </c>
      <c r="N10" t="str">
        <f>Database!B13</f>
        <v>M7</v>
      </c>
      <c r="O10" t="str">
        <f t="shared" si="0"/>
        <v>Geocellular storage systems (SuDS)</v>
      </c>
      <c r="S10" s="49" t="s">
        <v>123</v>
      </c>
    </row>
    <row r="11" spans="1:19">
      <c r="B11" t="str">
        <f>Database!B14</f>
        <v>M8</v>
      </c>
      <c r="C11" t="str">
        <f>IF($C$3='Background Calc'!$B$3,'Background Calc'!B11,IF($C$3='Background Calc'!$C$3,'Background Calc'!C11,IF($C$3='Background Calc'!$D$3,'Background Calc'!D11,IF($C$3='Background Calc'!$E$3,'Background Calc'!E11))))</f>
        <v>Infiltration trenches (SuDS)</v>
      </c>
      <c r="E11" t="str">
        <f>Database!B14</f>
        <v>M8</v>
      </c>
      <c r="F11" t="str">
        <f>IF($F$3='Background Calc'!$G$3,'Background Calc'!G11,IF($F$3='Background Calc'!$H$3,'Background Calc'!H11,IF($F$3='Background Calc'!$I$3,'Background Calc'!I11,IF($F$3='Background Calc'!$J$3,'Background Calc'!J11,IF($F$3='Background Calc'!$K$3,'Background Calc'!K11,IF($F$3='Background Calc'!$L$3,'Background Calc'!L11,IF($F$3='Background Calc'!$M$3,'Background Calc'!M11,IF($F$3='Background Calc'!$N$3,'Background Calc'!N11,IF($F$3='Background Calc'!$O$3,'Background Calc'!O11,IF($F$3='Background Calc'!$P$3,'Background Calc'!P11,IF($F$3='Background Calc'!$Q$3,'Background Calc'!Q11)))))))))))</f>
        <v>Infiltration trenches (SuDS)</v>
      </c>
      <c r="H11" t="str">
        <f>Database!B14</f>
        <v>M8</v>
      </c>
      <c r="I11" t="str">
        <f>IF($I$3='Background Calc'!$S$3,'Background Calc'!S11,IF($I$3='Background Calc'!$T$3,'Background Calc'!T11,IF($I$3='Background Calc'!$U$3,'Background Calc'!U11,IF($I$3='Background Calc'!$V$3,'Background Calc'!V11,IF($I$3='Background Calc'!$W$3,'Background Calc'!W11,IF($I$3='Background Calc'!$X$3,'Background Calc'!X11,IF($I$3='Background Calc'!$Y$3,'Background Calc'!Y11,IF($I$3='Background Calc'!$Z$3,'Background Calc'!Z11,IF($I$3='Background Calc'!$AA$3,'Background Calc'!AA11,IF($I$3='Background Calc'!$AB$3,'Background Calc'!AB11,IF($I$3='Background Calc'!$AC$3,'Background Calc'!AC11,IF($I$3='Background Calc'!$AD$3,'Background Calc'!AD11,IF($I$3='Background Calc'!$AE$3,'Background Calc'!AE11,IF($I$3='Background Calc'!$AF$3,'Background Calc'!AF11,IF($I$3='Background Calc'!$AG$3,'Background Calc'!AG11)))))))))))))))</f>
        <v>Infiltration trenches (SuDS)</v>
      </c>
      <c r="K11" t="str">
        <f>Database!B14</f>
        <v>M8</v>
      </c>
      <c r="L11" t="str">
        <f>IF($L$3='Background Calc'!$AI$3,'Background Calc'!AI11,IF($L$3='Background Calc'!$AJ$3,'Background Calc'!AJ11,IF($L$3='Background Calc'!$AK$3,'Background Calc'!AK11,IF($L$3='Background Calc'!$AL$3,'Background Calc'!AL11,IF($L$3='Background Calc'!$AM$3,'Background Calc'!AM11,IF($L$3='Background Calc'!$AN$3,'Background Calc'!AN11,IF($L$3='Background Calc'!$AO$3,'Background Calc'!AO11)))))))</f>
        <v>Infiltration trenches (SuDS)</v>
      </c>
      <c r="N11" t="str">
        <f>Database!B14</f>
        <v>M8</v>
      </c>
      <c r="O11" t="str">
        <f t="shared" si="0"/>
        <v>Infiltration trenches (SuDS)</v>
      </c>
      <c r="S11" s="49" t="s">
        <v>126</v>
      </c>
    </row>
    <row r="12" spans="1:19">
      <c r="B12" t="str">
        <f>Database!B15</f>
        <v>M9</v>
      </c>
      <c r="C12" t="str">
        <f>IF($C$3='Background Calc'!$B$3,'Background Calc'!B12,IF($C$3='Background Calc'!$C$3,'Background Calc'!C12,IF($C$3='Background Calc'!$D$3,'Background Calc'!D12,IF($C$3='Background Calc'!$E$3,'Background Calc'!E12))))</f>
        <v>Detention basin (SuDS)</v>
      </c>
      <c r="E12" t="str">
        <f>Database!B15</f>
        <v>M9</v>
      </c>
      <c r="F12" t="str">
        <f>IF($F$3='Background Calc'!$G$3,'Background Calc'!G12,IF($F$3='Background Calc'!$H$3,'Background Calc'!H12,IF($F$3='Background Calc'!$I$3,'Background Calc'!I12,IF($F$3='Background Calc'!$J$3,'Background Calc'!J12,IF($F$3='Background Calc'!$K$3,'Background Calc'!K12,IF($F$3='Background Calc'!$L$3,'Background Calc'!L12,IF($F$3='Background Calc'!$M$3,'Background Calc'!M12,IF($F$3='Background Calc'!$N$3,'Background Calc'!N12,IF($F$3='Background Calc'!$O$3,'Background Calc'!O12,IF($F$3='Background Calc'!$P$3,'Background Calc'!P12,IF($F$3='Background Calc'!$Q$3,'Background Calc'!Q12)))))))))))</f>
        <v>Detention basin (SuDS)</v>
      </c>
      <c r="H12" t="str">
        <f>Database!B15</f>
        <v>M9</v>
      </c>
      <c r="I12" t="str">
        <f>IF($I$3='Background Calc'!$S$3,'Background Calc'!S12,IF($I$3='Background Calc'!$T$3,'Background Calc'!T12,IF($I$3='Background Calc'!$U$3,'Background Calc'!U12,IF($I$3='Background Calc'!$V$3,'Background Calc'!V12,IF($I$3='Background Calc'!$W$3,'Background Calc'!W12,IF($I$3='Background Calc'!$X$3,'Background Calc'!X12,IF($I$3='Background Calc'!$Y$3,'Background Calc'!Y12,IF($I$3='Background Calc'!$Z$3,'Background Calc'!Z12,IF($I$3='Background Calc'!$AA$3,'Background Calc'!AA12,IF($I$3='Background Calc'!$AB$3,'Background Calc'!AB12,IF($I$3='Background Calc'!$AC$3,'Background Calc'!AC12,IF($I$3='Background Calc'!$AD$3,'Background Calc'!AD12,IF($I$3='Background Calc'!$AE$3,'Background Calc'!AE12,IF($I$3='Background Calc'!$AF$3,'Background Calc'!AF12,IF($I$3='Background Calc'!$AG$3,'Background Calc'!AG12)))))))))))))))</f>
        <v>Detention basin (SuDS)</v>
      </c>
      <c r="K12" t="str">
        <f>Database!B15</f>
        <v>M9</v>
      </c>
      <c r="L12" t="str">
        <f>IF($L$3='Background Calc'!$AI$3,'Background Calc'!AI12,IF($L$3='Background Calc'!$AJ$3,'Background Calc'!AJ12,IF($L$3='Background Calc'!$AK$3,'Background Calc'!AK12,IF($L$3='Background Calc'!$AL$3,'Background Calc'!AL12,IF($L$3='Background Calc'!$AM$3,'Background Calc'!AM12,IF($L$3='Background Calc'!$AN$3,'Background Calc'!AN12,IF($L$3='Background Calc'!$AO$3,'Background Calc'!AO12)))))))</f>
        <v>Detention basin (SuDS)</v>
      </c>
      <c r="N12" t="str">
        <f>Database!B15</f>
        <v>M9</v>
      </c>
      <c r="O12" t="str">
        <f t="shared" si="0"/>
        <v>Detention basin (SuDS)</v>
      </c>
      <c r="S12" s="49" t="s">
        <v>130</v>
      </c>
    </row>
    <row r="13" spans="1:19">
      <c r="B13" t="str">
        <f>Database!B16</f>
        <v>M10</v>
      </c>
      <c r="C13" t="str">
        <f>IF($C$3='Background Calc'!$B$3,'Background Calc'!B13,IF($C$3='Background Calc'!$C$3,'Background Calc'!C13,IF($C$3='Background Calc'!$D$3,'Background Calc'!D13,IF($C$3='Background Calc'!$E$3,'Background Calc'!E13))))</f>
        <v>Pervious pavements (SuDS)</v>
      </c>
      <c r="E13" t="str">
        <f>Database!B16</f>
        <v>M10</v>
      </c>
      <c r="F13" t="str">
        <f>IF($F$3='Background Calc'!$G$3,'Background Calc'!G13,IF($F$3='Background Calc'!$H$3,'Background Calc'!H13,IF($F$3='Background Calc'!$I$3,'Background Calc'!I13,IF($F$3='Background Calc'!$J$3,'Background Calc'!J13,IF($F$3='Background Calc'!$K$3,'Background Calc'!K13,IF($F$3='Background Calc'!$L$3,'Background Calc'!L13,IF($F$3='Background Calc'!$M$3,'Background Calc'!M13,IF($F$3='Background Calc'!$N$3,'Background Calc'!N13,IF($F$3='Background Calc'!$O$3,'Background Calc'!O13,IF($F$3='Background Calc'!$P$3,'Background Calc'!P13,IF($F$3='Background Calc'!$Q$3,'Background Calc'!Q13)))))))))))</f>
        <v>Pervious pavements (SuDS)</v>
      </c>
      <c r="H13" t="str">
        <f>Database!B16</f>
        <v>M10</v>
      </c>
      <c r="I13" t="str">
        <f>IF($I$3='Background Calc'!$S$3,'Background Calc'!S13,IF($I$3='Background Calc'!$T$3,'Background Calc'!T13,IF($I$3='Background Calc'!$U$3,'Background Calc'!U13,IF($I$3='Background Calc'!$V$3,'Background Calc'!V13,IF($I$3='Background Calc'!$W$3,'Background Calc'!W13,IF($I$3='Background Calc'!$X$3,'Background Calc'!X13,IF($I$3='Background Calc'!$Y$3,'Background Calc'!Y13,IF($I$3='Background Calc'!$Z$3,'Background Calc'!Z13,IF($I$3='Background Calc'!$AA$3,'Background Calc'!AA13,IF($I$3='Background Calc'!$AB$3,'Background Calc'!AB13,IF($I$3='Background Calc'!$AC$3,'Background Calc'!AC13,IF($I$3='Background Calc'!$AD$3,'Background Calc'!AD13,IF($I$3='Background Calc'!$AE$3,'Background Calc'!AE13,IF($I$3='Background Calc'!$AF$3,'Background Calc'!AF13,IF($I$3='Background Calc'!$AG$3,'Background Calc'!AG13)))))))))))))))</f>
        <v>Pervious pavements (SuDS)</v>
      </c>
      <c r="K13" t="str">
        <f>Database!B16</f>
        <v>M10</v>
      </c>
      <c r="L13" t="str">
        <f>IF($L$3='Background Calc'!$AI$3,'Background Calc'!AI13,IF($L$3='Background Calc'!$AJ$3,'Background Calc'!AJ13,IF($L$3='Background Calc'!$AK$3,'Background Calc'!AK13,IF($L$3='Background Calc'!$AL$3,'Background Calc'!AL13,IF($L$3='Background Calc'!$AM$3,'Background Calc'!AM13,IF($L$3='Background Calc'!$AN$3,'Background Calc'!AN13,IF($L$3='Background Calc'!$AO$3,'Background Calc'!AO13)))))))</f>
        <v>Pervious pavements (SuDS)</v>
      </c>
      <c r="N13" t="str">
        <f>Database!B16</f>
        <v>M10</v>
      </c>
      <c r="O13" t="str">
        <f t="shared" si="0"/>
        <v>Pervious pavements (SuDS)</v>
      </c>
      <c r="S13" s="49" t="s">
        <v>134</v>
      </c>
    </row>
    <row r="14" spans="1:19">
      <c r="B14" t="str">
        <f>Database!B17</f>
        <v>M11</v>
      </c>
      <c r="C14" t="str">
        <f>IF($C$3='Background Calc'!$B$3,'Background Calc'!B14,IF($C$3='Background Calc'!$C$3,'Background Calc'!C14,IF($C$3='Background Calc'!$D$3,'Background Calc'!D14,IF($C$3='Background Calc'!$E$3,'Background Calc'!E14))))</f>
        <v>Soakaways (SuDS)</v>
      </c>
      <c r="E14" t="str">
        <f>Database!B17</f>
        <v>M11</v>
      </c>
      <c r="F14" t="str">
        <f>IF($F$3='Background Calc'!$G$3,'Background Calc'!G14,IF($F$3='Background Calc'!$H$3,'Background Calc'!H14,IF($F$3='Background Calc'!$I$3,'Background Calc'!I14,IF($F$3='Background Calc'!$J$3,'Background Calc'!J14,IF($F$3='Background Calc'!$K$3,'Background Calc'!K14,IF($F$3='Background Calc'!$L$3,'Background Calc'!L14,IF($F$3='Background Calc'!$M$3,'Background Calc'!M14,IF($F$3='Background Calc'!$N$3,'Background Calc'!N14,IF($F$3='Background Calc'!$O$3,'Background Calc'!O14,IF($F$3='Background Calc'!$P$3,'Background Calc'!P14,IF($F$3='Background Calc'!$Q$3,'Background Calc'!Q14)))))))))))</f>
        <v>Soakaways (SuDS)</v>
      </c>
      <c r="H14" t="str">
        <f>Database!B17</f>
        <v>M11</v>
      </c>
      <c r="I14" t="str">
        <f>IF($I$3='Background Calc'!$S$3,'Background Calc'!S14,IF($I$3='Background Calc'!$T$3,'Background Calc'!T14,IF($I$3='Background Calc'!$U$3,'Background Calc'!U14,IF($I$3='Background Calc'!$V$3,'Background Calc'!V14,IF($I$3='Background Calc'!$W$3,'Background Calc'!W14,IF($I$3='Background Calc'!$X$3,'Background Calc'!X14,IF($I$3='Background Calc'!$Y$3,'Background Calc'!Y14,IF($I$3='Background Calc'!$Z$3,'Background Calc'!Z14,IF($I$3='Background Calc'!$AA$3,'Background Calc'!AA14,IF($I$3='Background Calc'!$AB$3,'Background Calc'!AB14,IF($I$3='Background Calc'!$AC$3,'Background Calc'!AC14,IF($I$3='Background Calc'!$AD$3,'Background Calc'!AD14,IF($I$3='Background Calc'!$AE$3,'Background Calc'!AE14,IF($I$3='Background Calc'!$AF$3,'Background Calc'!AF14,IF($I$3='Background Calc'!$AG$3,'Background Calc'!AG14)))))))))))))))</f>
        <v>Soakaways (SuDS)</v>
      </c>
      <c r="K14" t="str">
        <f>Database!B17</f>
        <v>M11</v>
      </c>
      <c r="L14" t="str">
        <f>IF($L$3='Background Calc'!$AI$3,'Background Calc'!AI14,IF($L$3='Background Calc'!$AJ$3,'Background Calc'!AJ14,IF($L$3='Background Calc'!$AK$3,'Background Calc'!AK14,IF($L$3='Background Calc'!$AL$3,'Background Calc'!AL14,IF($L$3='Background Calc'!$AM$3,'Background Calc'!AM14,IF($L$3='Background Calc'!$AN$3,'Background Calc'!AN14,IF($L$3='Background Calc'!$AO$3,'Background Calc'!AO14)))))))</f>
        <v>Soakaways (SuDS)</v>
      </c>
      <c r="N14" t="str">
        <f>Database!B17</f>
        <v>M11</v>
      </c>
      <c r="O14" t="str">
        <f t="shared" si="0"/>
        <v>Soakaways (SuDS)</v>
      </c>
      <c r="S14" s="49" t="s">
        <v>137</v>
      </c>
    </row>
    <row r="15" spans="1:19">
      <c r="B15" t="str">
        <f>Database!B18</f>
        <v>M12</v>
      </c>
      <c r="C15" t="str">
        <f>IF($C$3='Background Calc'!$B$3,'Background Calc'!B15,IF($C$3='Background Calc'!$C$3,'Background Calc'!C15,IF($C$3='Background Calc'!$D$3,'Background Calc'!D15,IF($C$3='Background Calc'!$E$3,'Background Calc'!E15))))</f>
        <v>Swales (SuDS)</v>
      </c>
      <c r="E15" t="str">
        <f>Database!B18</f>
        <v>M12</v>
      </c>
      <c r="F15" t="str">
        <f>IF($F$3='Background Calc'!$G$3,'Background Calc'!G15,IF($F$3='Background Calc'!$H$3,'Background Calc'!H15,IF($F$3='Background Calc'!$I$3,'Background Calc'!I15,IF($F$3='Background Calc'!$J$3,'Background Calc'!J15,IF($F$3='Background Calc'!$K$3,'Background Calc'!K15,IF($F$3='Background Calc'!$L$3,'Background Calc'!L15,IF($F$3='Background Calc'!$M$3,'Background Calc'!M15,IF($F$3='Background Calc'!$N$3,'Background Calc'!N15,IF($F$3='Background Calc'!$O$3,'Background Calc'!O15,IF($F$3='Background Calc'!$P$3,'Background Calc'!P15,IF($F$3='Background Calc'!$Q$3,'Background Calc'!Q15)))))))))))</f>
        <v>Swales (SuDS)</v>
      </c>
      <c r="H15" t="str">
        <f>Database!B18</f>
        <v>M12</v>
      </c>
      <c r="I15" t="str">
        <f>IF($I$3='Background Calc'!$S$3,'Background Calc'!S15,IF($I$3='Background Calc'!$T$3,'Background Calc'!T15,IF($I$3='Background Calc'!$U$3,'Background Calc'!U15,IF($I$3='Background Calc'!$V$3,'Background Calc'!V15,IF($I$3='Background Calc'!$W$3,'Background Calc'!W15,IF($I$3='Background Calc'!$X$3,'Background Calc'!X15,IF($I$3='Background Calc'!$Y$3,'Background Calc'!Y15,IF($I$3='Background Calc'!$Z$3,'Background Calc'!Z15,IF($I$3='Background Calc'!$AA$3,'Background Calc'!AA15,IF($I$3='Background Calc'!$AB$3,'Background Calc'!AB15,IF($I$3='Background Calc'!$AC$3,'Background Calc'!AC15,IF($I$3='Background Calc'!$AD$3,'Background Calc'!AD15,IF($I$3='Background Calc'!$AE$3,'Background Calc'!AE15,IF($I$3='Background Calc'!$AF$3,'Background Calc'!AF15,IF($I$3='Background Calc'!$AG$3,'Background Calc'!AG15)))))))))))))))</f>
        <v>Swales (SuDS)</v>
      </c>
      <c r="K15" t="str">
        <f>Database!B18</f>
        <v>M12</v>
      </c>
      <c r="L15" t="str">
        <f>IF($L$3='Background Calc'!$AI$3,'Background Calc'!AI15,IF($L$3='Background Calc'!$AJ$3,'Background Calc'!AJ15,IF($L$3='Background Calc'!$AK$3,'Background Calc'!AK15,IF($L$3='Background Calc'!$AL$3,'Background Calc'!AL15,IF($L$3='Background Calc'!$AM$3,'Background Calc'!AM15,IF($L$3='Background Calc'!$AN$3,'Background Calc'!AN15,IF($L$3='Background Calc'!$AO$3,'Background Calc'!AO15)))))))</f>
        <v>Swales (SuDS)</v>
      </c>
      <c r="N15" t="str">
        <f>Database!B18</f>
        <v>M12</v>
      </c>
      <c r="O15" t="str">
        <f t="shared" si="0"/>
        <v>Swales (SuDS)</v>
      </c>
      <c r="S15" s="49" t="s">
        <v>144</v>
      </c>
    </row>
    <row r="16" spans="1:19">
      <c r="B16" t="str">
        <f>Database!B19</f>
        <v>M13</v>
      </c>
      <c r="C16" t="str">
        <f>IF($C$3='Background Calc'!$B$3,'Background Calc'!B16,IF($C$3='Background Calc'!$C$3,'Background Calc'!C16,IF($C$3='Background Calc'!$D$3,'Background Calc'!D16,IF($C$3='Background Calc'!$E$3,'Background Calc'!E16))))</f>
        <v>Discharge rainwater to watercourse (SuDS)</v>
      </c>
      <c r="E16" t="str">
        <f>Database!B19</f>
        <v>M13</v>
      </c>
      <c r="F16" t="str">
        <f>IF($F$3='Background Calc'!$G$3,'Background Calc'!G16,IF($F$3='Background Calc'!$H$3,'Background Calc'!H16,IF($F$3='Background Calc'!$I$3,'Background Calc'!I16,IF($F$3='Background Calc'!$J$3,'Background Calc'!J16,IF($F$3='Background Calc'!$K$3,'Background Calc'!K16,IF($F$3='Background Calc'!$L$3,'Background Calc'!L16,IF($F$3='Background Calc'!$M$3,'Background Calc'!M16,IF($F$3='Background Calc'!$N$3,'Background Calc'!N16,IF($F$3='Background Calc'!$O$3,'Background Calc'!O16,IF($F$3='Background Calc'!$P$3,'Background Calc'!P16,IF($F$3='Background Calc'!$Q$3,'Background Calc'!Q16)))))))))))</f>
        <v>Discharge rainwater to watercourse (SuDS)</v>
      </c>
      <c r="H16" t="str">
        <f>Database!B19</f>
        <v>M13</v>
      </c>
      <c r="I16" t="str">
        <f>IF($I$3='Background Calc'!$S$3,'Background Calc'!S16,IF($I$3='Background Calc'!$T$3,'Background Calc'!T16,IF($I$3='Background Calc'!$U$3,'Background Calc'!U16,IF($I$3='Background Calc'!$V$3,'Background Calc'!V16,IF($I$3='Background Calc'!$W$3,'Background Calc'!W16,IF($I$3='Background Calc'!$X$3,'Background Calc'!X16,IF($I$3='Background Calc'!$Y$3,'Background Calc'!Y16,IF($I$3='Background Calc'!$Z$3,'Background Calc'!Z16,IF($I$3='Background Calc'!$AA$3,'Background Calc'!AA16,IF($I$3='Background Calc'!$AB$3,'Background Calc'!AB16,IF($I$3='Background Calc'!$AC$3,'Background Calc'!AC16,IF($I$3='Background Calc'!$AD$3,'Background Calc'!AD16,IF($I$3='Background Calc'!$AE$3,'Background Calc'!AE16,IF($I$3='Background Calc'!$AF$3,'Background Calc'!AF16,IF($I$3='Background Calc'!$AG$3,'Background Calc'!AG16)))))))))))))))</f>
        <v>Discharge rainwater to watercourse (SuDS)</v>
      </c>
      <c r="K16" t="str">
        <f>Database!B19</f>
        <v>M13</v>
      </c>
      <c r="L16" t="str">
        <f>IF($L$3='Background Calc'!$AI$3,'Background Calc'!AI16,IF($L$3='Background Calc'!$AJ$3,'Background Calc'!AJ16,IF($L$3='Background Calc'!$AK$3,'Background Calc'!AK16,IF($L$3='Background Calc'!$AL$3,'Background Calc'!AL16,IF($L$3='Background Calc'!$AM$3,'Background Calc'!AM16,IF($L$3='Background Calc'!$AN$3,'Background Calc'!AN16,IF($L$3='Background Calc'!$AO$3,'Background Calc'!AO16)))))))</f>
        <v>Discharge rainwater to watercourse (SuDS)</v>
      </c>
      <c r="N16" t="str">
        <f>Database!B19</f>
        <v>M13</v>
      </c>
      <c r="O16" t="str">
        <f t="shared" si="0"/>
        <v>Discharge rainwater to watercourse (SuDS)</v>
      </c>
      <c r="S16" s="49" t="s">
        <v>148</v>
      </c>
    </row>
    <row r="17" spans="2:19">
      <c r="B17" t="str">
        <f>Database!B20</f>
        <v>M14</v>
      </c>
      <c r="C17" t="str">
        <f>IF($C$3='Background Calc'!$B$3,'Background Calc'!B17,IF($C$3='Background Calc'!$C$3,'Background Calc'!C17,IF($C$3='Background Calc'!$D$3,'Background Calc'!D17,IF($C$3='Background Calc'!$E$3,'Background Calc'!E17))))</f>
        <v xml:space="preserve">Smart Irrigation </v>
      </c>
      <c r="E17" t="str">
        <f>Database!B20</f>
        <v>M14</v>
      </c>
      <c r="F17" t="str">
        <f>IF($F$3='Background Calc'!$G$3,'Background Calc'!G17,IF($F$3='Background Calc'!$H$3,'Background Calc'!H17,IF($F$3='Background Calc'!$I$3,'Background Calc'!I17,IF($F$3='Background Calc'!$J$3,'Background Calc'!J17,IF($F$3='Background Calc'!$K$3,'Background Calc'!K17,IF($F$3='Background Calc'!$L$3,'Background Calc'!L17,IF($F$3='Background Calc'!$M$3,'Background Calc'!M17,IF($F$3='Background Calc'!$N$3,'Background Calc'!N17,IF($F$3='Background Calc'!$O$3,'Background Calc'!O17,IF($F$3='Background Calc'!$P$3,'Background Calc'!P17,IF($F$3='Background Calc'!$Q$3,'Background Calc'!Q17)))))))))))</f>
        <v xml:space="preserve">Smart Irrigation </v>
      </c>
      <c r="H17" t="str">
        <f>Database!B20</f>
        <v>M14</v>
      </c>
      <c r="I17" t="str">
        <f>IF($I$3='Background Calc'!$S$3,'Background Calc'!S17,IF($I$3='Background Calc'!$T$3,'Background Calc'!T17,IF($I$3='Background Calc'!$U$3,'Background Calc'!U17,IF($I$3='Background Calc'!$V$3,'Background Calc'!V17,IF($I$3='Background Calc'!$W$3,'Background Calc'!W17,IF($I$3='Background Calc'!$X$3,'Background Calc'!X17,IF($I$3='Background Calc'!$Y$3,'Background Calc'!Y17,IF($I$3='Background Calc'!$Z$3,'Background Calc'!Z17,IF($I$3='Background Calc'!$AA$3,'Background Calc'!AA17,IF($I$3='Background Calc'!$AB$3,'Background Calc'!AB17,IF($I$3='Background Calc'!$AC$3,'Background Calc'!AC17,IF($I$3='Background Calc'!$AD$3,'Background Calc'!AD17,IF($I$3='Background Calc'!$AE$3,'Background Calc'!AE17,IF($I$3='Background Calc'!$AF$3,'Background Calc'!AF17,IF($I$3='Background Calc'!$AG$3,'Background Calc'!AG17)))))))))))))))</f>
        <v xml:space="preserve">Smart Irrigation </v>
      </c>
      <c r="K17" t="str">
        <f>Database!B20</f>
        <v>M14</v>
      </c>
      <c r="L17" t="str">
        <f>IF($L$3='Background Calc'!$AI$3,'Background Calc'!AI17,IF($L$3='Background Calc'!$AJ$3,'Background Calc'!AJ17,IF($L$3='Background Calc'!$AK$3,'Background Calc'!AK17,IF($L$3='Background Calc'!$AL$3,'Background Calc'!AL17,IF($L$3='Background Calc'!$AM$3,'Background Calc'!AM17,IF($L$3='Background Calc'!$AN$3,'Background Calc'!AN17,IF($L$3='Background Calc'!$AO$3,'Background Calc'!AO17)))))))</f>
        <v xml:space="preserve">Smart Irrigation </v>
      </c>
      <c r="N17" t="str">
        <f>Database!B20</f>
        <v>M14</v>
      </c>
      <c r="O17" t="str">
        <f t="shared" si="0"/>
        <v xml:space="preserve">Smart Irrigation </v>
      </c>
      <c r="S17" s="49" t="s">
        <v>151</v>
      </c>
    </row>
    <row r="18" spans="2:19">
      <c r="B18" t="str">
        <f>Database!B21</f>
        <v>M15</v>
      </c>
      <c r="C18" t="str">
        <f>IF($C$3='Background Calc'!$B$3,'Background Calc'!B18,IF($C$3='Background Calc'!$C$3,'Background Calc'!C18,IF($C$3='Background Calc'!$D$3,'Background Calc'!D18,IF($C$3='Background Calc'!$E$3,'Background Calc'!E18))))</f>
        <v>Green roof (SuDS)</v>
      </c>
      <c r="E18" t="str">
        <f>Database!B21</f>
        <v>M15</v>
      </c>
      <c r="F18">
        <f>IF($F$3='Background Calc'!$G$3,'Background Calc'!G18,IF($F$3='Background Calc'!$H$3,'Background Calc'!H18,IF($F$3='Background Calc'!$I$3,'Background Calc'!I18,IF($F$3='Background Calc'!$J$3,'Background Calc'!J18,IF($F$3='Background Calc'!$K$3,'Background Calc'!K18,IF($F$3='Background Calc'!$L$3,'Background Calc'!L18,IF($F$3='Background Calc'!$M$3,'Background Calc'!M18,IF($F$3='Background Calc'!$N$3,'Background Calc'!N18,IF($F$3='Background Calc'!$O$3,'Background Calc'!O18,IF($F$3='Background Calc'!$P$3,'Background Calc'!P18,IF($F$3='Background Calc'!$Q$3,'Background Calc'!Q18)))))))))))</f>
        <v>0</v>
      </c>
      <c r="H18" t="str">
        <f>Database!B21</f>
        <v>M15</v>
      </c>
      <c r="I18" t="str">
        <f>IF($I$3='Background Calc'!$S$3,'Background Calc'!S18,IF($I$3='Background Calc'!$T$3,'Background Calc'!T18,IF($I$3='Background Calc'!$U$3,'Background Calc'!U18,IF($I$3='Background Calc'!$V$3,'Background Calc'!V18,IF($I$3='Background Calc'!$W$3,'Background Calc'!W18,IF($I$3='Background Calc'!$X$3,'Background Calc'!X18,IF($I$3='Background Calc'!$Y$3,'Background Calc'!Y18,IF($I$3='Background Calc'!$Z$3,'Background Calc'!Z18,IF($I$3='Background Calc'!$AA$3,'Background Calc'!AA18,IF($I$3='Background Calc'!$AB$3,'Background Calc'!AB18,IF($I$3='Background Calc'!$AC$3,'Background Calc'!AC18,IF($I$3='Background Calc'!$AD$3,'Background Calc'!AD18,IF($I$3='Background Calc'!$AE$3,'Background Calc'!AE18,IF($I$3='Background Calc'!$AF$3,'Background Calc'!AF18,IF($I$3='Background Calc'!$AG$3,'Background Calc'!AG18)))))))))))))))</f>
        <v>Green roof (SuDS)</v>
      </c>
      <c r="K18" t="str">
        <f>Database!B21</f>
        <v>M15</v>
      </c>
      <c r="L18" t="str">
        <f>IF($L$3='Background Calc'!$AI$3,'Background Calc'!AI18,IF($L$3='Background Calc'!$AJ$3,'Background Calc'!AJ18,IF($L$3='Background Calc'!$AK$3,'Background Calc'!AK18,IF($L$3='Background Calc'!$AL$3,'Background Calc'!AL18,IF($L$3='Background Calc'!$AM$3,'Background Calc'!AM18,IF($L$3='Background Calc'!$AN$3,'Background Calc'!AN18,IF($L$3='Background Calc'!$AO$3,'Background Calc'!AO18)))))))</f>
        <v>Green roof (SuDS)</v>
      </c>
      <c r="N18" t="str">
        <f>Database!B21</f>
        <v>M15</v>
      </c>
      <c r="O18">
        <f t="shared" si="0"/>
        <v>0</v>
      </c>
      <c r="S18" s="49" t="s">
        <v>167</v>
      </c>
    </row>
    <row r="19" spans="2:19">
      <c r="B19" t="str">
        <f>Database!B22</f>
        <v>M16</v>
      </c>
      <c r="C19" t="str">
        <f>IF($C$3='Background Calc'!$B$3,'Background Calc'!B19,IF($C$3='Background Calc'!$C$3,'Background Calc'!C19,IF($C$3='Background Calc'!$D$3,'Background Calc'!D19,IF($C$3='Background Calc'!$E$3,'Background Calc'!E19))))</f>
        <v>Blue green roof (SuDS)</v>
      </c>
      <c r="E19" t="str">
        <f>Database!B22</f>
        <v>M16</v>
      </c>
      <c r="F19">
        <f>IF($F$3='Background Calc'!$G$3,'Background Calc'!G19,IF($F$3='Background Calc'!$H$3,'Background Calc'!H19,IF($F$3='Background Calc'!$I$3,'Background Calc'!I19,IF($F$3='Background Calc'!$J$3,'Background Calc'!J19,IF($F$3='Background Calc'!$K$3,'Background Calc'!K19,IF($F$3='Background Calc'!$L$3,'Background Calc'!L19,IF($F$3='Background Calc'!$M$3,'Background Calc'!M19,IF($F$3='Background Calc'!$N$3,'Background Calc'!N19,IF($F$3='Background Calc'!$O$3,'Background Calc'!O19,IF($F$3='Background Calc'!$P$3,'Background Calc'!P19,IF($F$3='Background Calc'!$Q$3,'Background Calc'!Q19)))))))))))</f>
        <v>0</v>
      </c>
      <c r="H19" t="str">
        <f>Database!B22</f>
        <v>M16</v>
      </c>
      <c r="I19" t="str">
        <f>IF($I$3='Background Calc'!$S$3,'Background Calc'!S19,IF($I$3='Background Calc'!$T$3,'Background Calc'!T19,IF($I$3='Background Calc'!$U$3,'Background Calc'!U19,IF($I$3='Background Calc'!$V$3,'Background Calc'!V19,IF($I$3='Background Calc'!$W$3,'Background Calc'!W19,IF($I$3='Background Calc'!$X$3,'Background Calc'!X19,IF($I$3='Background Calc'!$Y$3,'Background Calc'!Y19,IF($I$3='Background Calc'!$Z$3,'Background Calc'!Z19,IF($I$3='Background Calc'!$AA$3,'Background Calc'!AA19,IF($I$3='Background Calc'!$AB$3,'Background Calc'!AB19,IF($I$3='Background Calc'!$AC$3,'Background Calc'!AC19,IF($I$3='Background Calc'!$AD$3,'Background Calc'!AD19,IF($I$3='Background Calc'!$AE$3,'Background Calc'!AE19,IF($I$3='Background Calc'!$AF$3,'Background Calc'!AF19,IF($I$3='Background Calc'!$AG$3,'Background Calc'!AG19)))))))))))))))</f>
        <v>Blue green roof (SuDS)</v>
      </c>
      <c r="K19" t="str">
        <f>Database!B22</f>
        <v>M16</v>
      </c>
      <c r="L19" t="str">
        <f>IF($L$3='Background Calc'!$AI$3,'Background Calc'!AI19,IF($L$3='Background Calc'!$AJ$3,'Background Calc'!AJ19,IF($L$3='Background Calc'!$AK$3,'Background Calc'!AK19,IF($L$3='Background Calc'!$AL$3,'Background Calc'!AL19,IF($L$3='Background Calc'!$AM$3,'Background Calc'!AM19,IF($L$3='Background Calc'!$AN$3,'Background Calc'!AN19,IF($L$3='Background Calc'!$AO$3,'Background Calc'!AO19)))))))</f>
        <v>Blue green roof (SuDS)</v>
      </c>
      <c r="N19" t="str">
        <f>Database!B22</f>
        <v>M16</v>
      </c>
      <c r="O19">
        <f t="shared" si="0"/>
        <v>0</v>
      </c>
      <c r="S19" s="49" t="s">
        <v>170</v>
      </c>
    </row>
    <row r="20" spans="2:19">
      <c r="B20" t="str">
        <f>Database!B23</f>
        <v>M17</v>
      </c>
      <c r="C20" t="str">
        <f>IF($C$3='Background Calc'!$B$3,'Background Calc'!B20,IF($C$3='Background Calc'!$C$3,'Background Calc'!C20,IF($C$3='Background Calc'!$D$3,'Background Calc'!D20,IF($C$3='Background Calc'!$E$3,'Background Calc'!E20))))</f>
        <v>Green wall (modular/maintained)</v>
      </c>
      <c r="E20" t="str">
        <f>Database!B23</f>
        <v>M17</v>
      </c>
      <c r="F20" t="str">
        <f>IF($F$3='Background Calc'!$G$3,'Background Calc'!G20,IF($F$3='Background Calc'!$H$3,'Background Calc'!H20,IF($F$3='Background Calc'!$I$3,'Background Calc'!I20,IF($F$3='Background Calc'!$J$3,'Background Calc'!J20,IF($F$3='Background Calc'!$K$3,'Background Calc'!K20,IF($F$3='Background Calc'!$L$3,'Background Calc'!L20,IF($F$3='Background Calc'!$M$3,'Background Calc'!M20,IF($F$3='Background Calc'!$N$3,'Background Calc'!N20,IF($F$3='Background Calc'!$O$3,'Background Calc'!O20,IF($F$3='Background Calc'!$P$3,'Background Calc'!P20,IF($F$3='Background Calc'!$Q$3,'Background Calc'!Q20)))))))))))</f>
        <v>Green wall (modular/maintained)</v>
      </c>
      <c r="H20" t="str">
        <f>Database!B23</f>
        <v>M17</v>
      </c>
      <c r="I20" t="str">
        <f>IF($I$3='Background Calc'!$S$3,'Background Calc'!S20,IF($I$3='Background Calc'!$T$3,'Background Calc'!T20,IF($I$3='Background Calc'!$U$3,'Background Calc'!U20,IF($I$3='Background Calc'!$V$3,'Background Calc'!V20,IF($I$3='Background Calc'!$W$3,'Background Calc'!W20,IF($I$3='Background Calc'!$X$3,'Background Calc'!X20,IF($I$3='Background Calc'!$Y$3,'Background Calc'!Y20,IF($I$3='Background Calc'!$Z$3,'Background Calc'!Z20,IF($I$3='Background Calc'!$AA$3,'Background Calc'!AA20,IF($I$3='Background Calc'!$AB$3,'Background Calc'!AB20,IF($I$3='Background Calc'!$AC$3,'Background Calc'!AC20,IF($I$3='Background Calc'!$AD$3,'Background Calc'!AD20,IF($I$3='Background Calc'!$AE$3,'Background Calc'!AE20,IF($I$3='Background Calc'!$AF$3,'Background Calc'!AF20,IF($I$3='Background Calc'!$AG$3,'Background Calc'!AG20)))))))))))))))</f>
        <v>Green wall (modular/maintained)</v>
      </c>
      <c r="K20" t="str">
        <f>Database!B23</f>
        <v>M17</v>
      </c>
      <c r="L20" t="str">
        <f>IF($L$3='Background Calc'!$AI$3,'Background Calc'!AI20,IF($L$3='Background Calc'!$AJ$3,'Background Calc'!AJ20,IF($L$3='Background Calc'!$AK$3,'Background Calc'!AK20,IF($L$3='Background Calc'!$AL$3,'Background Calc'!AL20,IF($L$3='Background Calc'!$AM$3,'Background Calc'!AM20,IF($L$3='Background Calc'!$AN$3,'Background Calc'!AN20,IF($L$3='Background Calc'!$AO$3,'Background Calc'!AO20)))))))</f>
        <v>Green wall (modular/maintained)</v>
      </c>
      <c r="N20" t="str">
        <f>Database!B23</f>
        <v>M17</v>
      </c>
      <c r="O20" t="str">
        <f t="shared" si="0"/>
        <v>Green wall (modular/maintained)</v>
      </c>
      <c r="S20" s="49" t="s">
        <v>188</v>
      </c>
    </row>
    <row r="21" spans="2:19">
      <c r="B21" t="str">
        <f>Database!B24</f>
        <v>M18</v>
      </c>
      <c r="C21" t="str">
        <f>IF($C$3='Background Calc'!$B$3,'Background Calc'!B21,IF($C$3='Background Calc'!$C$3,'Background Calc'!C21,IF($C$3='Background Calc'!$D$3,'Background Calc'!D21,IF($C$3='Background Calc'!$E$3,'Background Calc'!E21))))</f>
        <v>Green façade (planted)</v>
      </c>
      <c r="E21" t="str">
        <f>Database!B24</f>
        <v>M18</v>
      </c>
      <c r="F21" t="str">
        <f>IF($F$3='Background Calc'!$G$3,'Background Calc'!G21,IF($F$3='Background Calc'!$H$3,'Background Calc'!H21,IF($F$3='Background Calc'!$I$3,'Background Calc'!I21,IF($F$3='Background Calc'!$J$3,'Background Calc'!J21,IF($F$3='Background Calc'!$K$3,'Background Calc'!K21,IF($F$3='Background Calc'!$L$3,'Background Calc'!L21,IF($F$3='Background Calc'!$M$3,'Background Calc'!M21,IF($F$3='Background Calc'!$N$3,'Background Calc'!N21,IF($F$3='Background Calc'!$O$3,'Background Calc'!O21,IF($F$3='Background Calc'!$P$3,'Background Calc'!P21,IF($F$3='Background Calc'!$Q$3,'Background Calc'!Q21)))))))))))</f>
        <v>Green façade (planted)</v>
      </c>
      <c r="H21" t="str">
        <f>Database!B24</f>
        <v>M18</v>
      </c>
      <c r="I21" t="str">
        <f>IF($I$3='Background Calc'!$S$3,'Background Calc'!S21,IF($I$3='Background Calc'!$T$3,'Background Calc'!T21,IF($I$3='Background Calc'!$U$3,'Background Calc'!U21,IF($I$3='Background Calc'!$V$3,'Background Calc'!V21,IF($I$3='Background Calc'!$W$3,'Background Calc'!W21,IF($I$3='Background Calc'!$X$3,'Background Calc'!X21,IF($I$3='Background Calc'!$Y$3,'Background Calc'!Y21,IF($I$3='Background Calc'!$Z$3,'Background Calc'!Z21,IF($I$3='Background Calc'!$AA$3,'Background Calc'!AA21,IF($I$3='Background Calc'!$AB$3,'Background Calc'!AB21,IF($I$3='Background Calc'!$AC$3,'Background Calc'!AC21,IF($I$3='Background Calc'!$AD$3,'Background Calc'!AD21,IF($I$3='Background Calc'!$AE$3,'Background Calc'!AE21,IF($I$3='Background Calc'!$AF$3,'Background Calc'!AF21,IF($I$3='Background Calc'!$AG$3,'Background Calc'!AG21)))))))))))))))</f>
        <v>Green façade (planted)</v>
      </c>
      <c r="K21" t="str">
        <f>Database!B24</f>
        <v>M18</v>
      </c>
      <c r="L21" t="str">
        <f>IF($L$3='Background Calc'!$AI$3,'Background Calc'!AI21,IF($L$3='Background Calc'!$AJ$3,'Background Calc'!AJ21,IF($L$3='Background Calc'!$AK$3,'Background Calc'!AK21,IF($L$3='Background Calc'!$AL$3,'Background Calc'!AL21,IF($L$3='Background Calc'!$AM$3,'Background Calc'!AM21,IF($L$3='Background Calc'!$AN$3,'Background Calc'!AN21,IF($L$3='Background Calc'!$AO$3,'Background Calc'!AO21)))))))</f>
        <v>Green façade (planted)</v>
      </c>
      <c r="N21" t="str">
        <f>Database!B24</f>
        <v>M18</v>
      </c>
      <c r="O21" t="str">
        <f t="shared" si="0"/>
        <v>Green façade (planted)</v>
      </c>
      <c r="S21" s="49" t="s">
        <v>191</v>
      </c>
    </row>
    <row r="22" spans="2:19">
      <c r="B22" t="str">
        <f>Database!B25</f>
        <v>M19</v>
      </c>
      <c r="C22" t="str">
        <f>IF($C$3='Background Calc'!$B$3,'Background Calc'!B22,IF($C$3='Background Calc'!$C$3,'Background Calc'!C22,IF($C$3='Background Calc'!$D$3,'Background Calc'!D22,IF($C$3='Background Calc'!$E$3,'Background Calc'!E22))))</f>
        <v>Bioactive walls and façades</v>
      </c>
      <c r="E22" t="str">
        <f>Database!B25</f>
        <v>M19</v>
      </c>
      <c r="F22" t="str">
        <f>IF($F$3='Background Calc'!$G$3,'Background Calc'!G22,IF($F$3='Background Calc'!$H$3,'Background Calc'!H22,IF($F$3='Background Calc'!$I$3,'Background Calc'!I22,IF($F$3='Background Calc'!$J$3,'Background Calc'!J22,IF($F$3='Background Calc'!$K$3,'Background Calc'!K22,IF($F$3='Background Calc'!$L$3,'Background Calc'!L22,IF($F$3='Background Calc'!$M$3,'Background Calc'!M22,IF($F$3='Background Calc'!$N$3,'Background Calc'!N22,IF($F$3='Background Calc'!$O$3,'Background Calc'!O22,IF($F$3='Background Calc'!$P$3,'Background Calc'!P22,IF($F$3='Background Calc'!$Q$3,'Background Calc'!Q22)))))))))))</f>
        <v>Bioactive walls and façades</v>
      </c>
      <c r="H22" t="str">
        <f>Database!B25</f>
        <v>M19</v>
      </c>
      <c r="I22" t="str">
        <f>IF($I$3='Background Calc'!$S$3,'Background Calc'!S22,IF($I$3='Background Calc'!$T$3,'Background Calc'!T22,IF($I$3='Background Calc'!$U$3,'Background Calc'!U22,IF($I$3='Background Calc'!$V$3,'Background Calc'!V22,IF($I$3='Background Calc'!$W$3,'Background Calc'!W22,IF($I$3='Background Calc'!$X$3,'Background Calc'!X22,IF($I$3='Background Calc'!$Y$3,'Background Calc'!Y22,IF($I$3='Background Calc'!$Z$3,'Background Calc'!Z22,IF($I$3='Background Calc'!$AA$3,'Background Calc'!AA22,IF($I$3='Background Calc'!$AB$3,'Background Calc'!AB22,IF($I$3='Background Calc'!$AC$3,'Background Calc'!AC22,IF($I$3='Background Calc'!$AD$3,'Background Calc'!AD22,IF($I$3='Background Calc'!$AE$3,'Background Calc'!AE22,IF($I$3='Background Calc'!$AF$3,'Background Calc'!AF22,IF($I$3='Background Calc'!$AG$3,'Background Calc'!AG22)))))))))))))))</f>
        <v>Bioactive walls and façades</v>
      </c>
      <c r="K22" t="str">
        <f>Database!B25</f>
        <v>M19</v>
      </c>
      <c r="L22" t="str">
        <f>IF($L$3='Background Calc'!$AI$3,'Background Calc'!AI22,IF($L$3='Background Calc'!$AJ$3,'Background Calc'!AJ22,IF($L$3='Background Calc'!$AK$3,'Background Calc'!AK22,IF($L$3='Background Calc'!$AL$3,'Background Calc'!AL22,IF($L$3='Background Calc'!$AM$3,'Background Calc'!AM22,IF($L$3='Background Calc'!$AN$3,'Background Calc'!AN22,IF($L$3='Background Calc'!$AO$3,'Background Calc'!AO22)))))))</f>
        <v>Bioactive walls and façades</v>
      </c>
      <c r="N22" t="str">
        <f>Database!B25</f>
        <v>M19</v>
      </c>
      <c r="O22" t="str">
        <f t="shared" si="0"/>
        <v>Bioactive walls and façades</v>
      </c>
      <c r="S22" s="49" t="s">
        <v>209</v>
      </c>
    </row>
    <row r="23" spans="2:19">
      <c r="B23" t="str">
        <f>Database!B26</f>
        <v>M20</v>
      </c>
      <c r="C23" t="str">
        <f>IF($C$3='Background Calc'!$B$3,'Background Calc'!B23,IF($C$3='Background Calc'!$C$3,'Background Calc'!C23,IF($C$3='Background Calc'!$D$3,'Background Calc'!D23,IF($C$3='Background Calc'!$E$3,'Background Calc'!E23))))</f>
        <v>Biosolar roofs</v>
      </c>
      <c r="E23" t="str">
        <f>Database!B26</f>
        <v>M20</v>
      </c>
      <c r="F23">
        <f>IF($F$3='Background Calc'!$G$3,'Background Calc'!G23,IF($F$3='Background Calc'!$H$3,'Background Calc'!H23,IF($F$3='Background Calc'!$I$3,'Background Calc'!I23,IF($F$3='Background Calc'!$J$3,'Background Calc'!J23,IF($F$3='Background Calc'!$K$3,'Background Calc'!K23,IF($F$3='Background Calc'!$L$3,'Background Calc'!L23,IF($F$3='Background Calc'!$M$3,'Background Calc'!M23,IF($F$3='Background Calc'!$N$3,'Background Calc'!N23,IF($F$3='Background Calc'!$O$3,'Background Calc'!O23,IF($F$3='Background Calc'!$P$3,'Background Calc'!P23,IF($F$3='Background Calc'!$Q$3,'Background Calc'!Q23)))))))))))</f>
        <v>0</v>
      </c>
      <c r="H23" t="str">
        <f>Database!B26</f>
        <v>M20</v>
      </c>
      <c r="I23" t="str">
        <f>IF($I$3='Background Calc'!$S$3,'Background Calc'!S23,IF($I$3='Background Calc'!$T$3,'Background Calc'!T23,IF($I$3='Background Calc'!$U$3,'Background Calc'!U23,IF($I$3='Background Calc'!$V$3,'Background Calc'!V23,IF($I$3='Background Calc'!$W$3,'Background Calc'!W23,IF($I$3='Background Calc'!$X$3,'Background Calc'!X23,IF($I$3='Background Calc'!$Y$3,'Background Calc'!Y23,IF($I$3='Background Calc'!$Z$3,'Background Calc'!Z23,IF($I$3='Background Calc'!$AA$3,'Background Calc'!AA23,IF($I$3='Background Calc'!$AB$3,'Background Calc'!AB23,IF($I$3='Background Calc'!$AC$3,'Background Calc'!AC23,IF($I$3='Background Calc'!$AD$3,'Background Calc'!AD23,IF($I$3='Background Calc'!$AE$3,'Background Calc'!AE23,IF($I$3='Background Calc'!$AF$3,'Background Calc'!AF23,IF($I$3='Background Calc'!$AG$3,'Background Calc'!AG23)))))))))))))))</f>
        <v>Biosolar roofs</v>
      </c>
      <c r="K23" t="str">
        <f>Database!B26</f>
        <v>M20</v>
      </c>
      <c r="L23" t="str">
        <f>IF($L$3='Background Calc'!$AI$3,'Background Calc'!AI23,IF($L$3='Background Calc'!$AJ$3,'Background Calc'!AJ23,IF($L$3='Background Calc'!$AK$3,'Background Calc'!AK23,IF($L$3='Background Calc'!$AL$3,'Background Calc'!AL23,IF($L$3='Background Calc'!$AM$3,'Background Calc'!AM23,IF($L$3='Background Calc'!$AN$3,'Background Calc'!AN23,IF($L$3='Background Calc'!$AO$3,'Background Calc'!AO23)))))))</f>
        <v>Biosolar roofs</v>
      </c>
      <c r="N23" t="str">
        <f>Database!B26</f>
        <v>M20</v>
      </c>
      <c r="O23">
        <f t="shared" si="0"/>
        <v>0</v>
      </c>
      <c r="S23" s="49" t="s">
        <v>212</v>
      </c>
    </row>
    <row r="24" spans="2:19">
      <c r="B24" t="str">
        <f>Database!B27</f>
        <v>M21</v>
      </c>
      <c r="C24" t="str">
        <f>IF($C$3='Background Calc'!$B$3,'Background Calc'!B24,IF($C$3='Background Calc'!$C$3,'Background Calc'!C24,IF($C$3='Background Calc'!$D$3,'Background Calc'!D24,IF($C$3='Background Calc'!$E$3,'Background Calc'!E24))))</f>
        <v>Roof solar panels</v>
      </c>
      <c r="E24" t="str">
        <f>Database!B27</f>
        <v>M21</v>
      </c>
      <c r="F24">
        <f>IF($F$3='Background Calc'!$G$3,'Background Calc'!G24,IF($F$3='Background Calc'!$H$3,'Background Calc'!H24,IF($F$3='Background Calc'!$I$3,'Background Calc'!I24,IF($F$3='Background Calc'!$J$3,'Background Calc'!J24,IF($F$3='Background Calc'!$K$3,'Background Calc'!K24,IF($F$3='Background Calc'!$L$3,'Background Calc'!L24,IF($F$3='Background Calc'!$M$3,'Background Calc'!M24,IF($F$3='Background Calc'!$N$3,'Background Calc'!N24,IF($F$3='Background Calc'!$O$3,'Background Calc'!O24,IF($F$3='Background Calc'!$P$3,'Background Calc'!P24,IF($F$3='Background Calc'!$Q$3,'Background Calc'!Q24)))))))))))</f>
        <v>0</v>
      </c>
      <c r="H24" t="str">
        <f>Database!B27</f>
        <v>M21</v>
      </c>
      <c r="I24" t="str">
        <f>IF($I$3='Background Calc'!$S$3,'Background Calc'!S24,IF($I$3='Background Calc'!$T$3,'Background Calc'!T24,IF($I$3='Background Calc'!$U$3,'Background Calc'!U24,IF($I$3='Background Calc'!$V$3,'Background Calc'!V24,IF($I$3='Background Calc'!$W$3,'Background Calc'!W24,IF($I$3='Background Calc'!$X$3,'Background Calc'!X24,IF($I$3='Background Calc'!$Y$3,'Background Calc'!Y24,IF($I$3='Background Calc'!$Z$3,'Background Calc'!Z24,IF($I$3='Background Calc'!$AA$3,'Background Calc'!AA24,IF($I$3='Background Calc'!$AB$3,'Background Calc'!AB24,IF($I$3='Background Calc'!$AC$3,'Background Calc'!AC24,IF($I$3='Background Calc'!$AD$3,'Background Calc'!AD24,IF($I$3='Background Calc'!$AE$3,'Background Calc'!AE24,IF($I$3='Background Calc'!$AF$3,'Background Calc'!AF24,IF($I$3='Background Calc'!$AG$3,'Background Calc'!AG24)))))))))))))))</f>
        <v>Roof solar panels</v>
      </c>
      <c r="K24" t="str">
        <f>Database!B27</f>
        <v>M21</v>
      </c>
      <c r="L24" t="str">
        <f>IF($L$3='Background Calc'!$AI$3,'Background Calc'!AI24,IF($L$3='Background Calc'!$AJ$3,'Background Calc'!AJ24,IF($L$3='Background Calc'!$AK$3,'Background Calc'!AK24,IF($L$3='Background Calc'!$AL$3,'Background Calc'!AL24,IF($L$3='Background Calc'!$AM$3,'Background Calc'!AM24,IF($L$3='Background Calc'!$AN$3,'Background Calc'!AN24,IF($L$3='Background Calc'!$AO$3,'Background Calc'!AO24)))))))</f>
        <v>Roof solar panels</v>
      </c>
      <c r="N24" t="str">
        <f>Database!B27</f>
        <v>M21</v>
      </c>
      <c r="O24">
        <f t="shared" si="0"/>
        <v>0</v>
      </c>
      <c r="S24" s="49" t="s">
        <v>215</v>
      </c>
    </row>
    <row r="25" spans="2:19">
      <c r="B25" t="str">
        <f>Database!B28</f>
        <v>M22</v>
      </c>
      <c r="C25" t="str">
        <f>IF($C$3='Background Calc'!$B$3,'Background Calc'!B25,IF($C$3='Background Calc'!$C$3,'Background Calc'!C25,IF($C$3='Background Calc'!$D$3,'Background Calc'!D25,IF($C$3='Background Calc'!$E$3,'Background Calc'!E25))))</f>
        <v>Solar façade/cladding</v>
      </c>
      <c r="E25" t="str">
        <f>Database!B28</f>
        <v>M22</v>
      </c>
      <c r="F25">
        <f>IF($F$3='Background Calc'!$G$3,'Background Calc'!G25,IF($F$3='Background Calc'!$H$3,'Background Calc'!H25,IF($F$3='Background Calc'!$I$3,'Background Calc'!I25,IF($F$3='Background Calc'!$J$3,'Background Calc'!J25,IF($F$3='Background Calc'!$K$3,'Background Calc'!K25,IF($F$3='Background Calc'!$L$3,'Background Calc'!L25,IF($F$3='Background Calc'!$M$3,'Background Calc'!M25,IF($F$3='Background Calc'!$N$3,'Background Calc'!N25,IF($F$3='Background Calc'!$O$3,'Background Calc'!O25,IF($F$3='Background Calc'!$P$3,'Background Calc'!P25,IF($F$3='Background Calc'!$Q$3,'Background Calc'!Q25)))))))))))</f>
        <v>0</v>
      </c>
      <c r="H25" t="str">
        <f>Database!B28</f>
        <v>M22</v>
      </c>
      <c r="I25" t="str">
        <f>IF($I$3='Background Calc'!$S$3,'Background Calc'!S25,IF($I$3='Background Calc'!$T$3,'Background Calc'!T25,IF($I$3='Background Calc'!$U$3,'Background Calc'!U25,IF($I$3='Background Calc'!$V$3,'Background Calc'!V25,IF($I$3='Background Calc'!$W$3,'Background Calc'!W25,IF($I$3='Background Calc'!$X$3,'Background Calc'!X25,IF($I$3='Background Calc'!$Y$3,'Background Calc'!Y25,IF($I$3='Background Calc'!$Z$3,'Background Calc'!Z25,IF($I$3='Background Calc'!$AA$3,'Background Calc'!AA25,IF($I$3='Background Calc'!$AB$3,'Background Calc'!AB25,IF($I$3='Background Calc'!$AC$3,'Background Calc'!AC25,IF($I$3='Background Calc'!$AD$3,'Background Calc'!AD25,IF($I$3='Background Calc'!$AE$3,'Background Calc'!AE25,IF($I$3='Background Calc'!$AF$3,'Background Calc'!AF25,IF($I$3='Background Calc'!$AG$3,'Background Calc'!AG25)))))))))))))))</f>
        <v>Solar façade/cladding</v>
      </c>
      <c r="K25" t="str">
        <f>Database!B28</f>
        <v>M22</v>
      </c>
      <c r="L25" t="str">
        <f>IF($L$3='Background Calc'!$AI$3,'Background Calc'!AI25,IF($L$3='Background Calc'!$AJ$3,'Background Calc'!AJ25,IF($L$3='Background Calc'!$AK$3,'Background Calc'!AK25,IF($L$3='Background Calc'!$AL$3,'Background Calc'!AL25,IF($L$3='Background Calc'!$AM$3,'Background Calc'!AM25,IF($L$3='Background Calc'!$AN$3,'Background Calc'!AN25,IF($L$3='Background Calc'!$AO$3,'Background Calc'!AO25)))))))</f>
        <v>Solar façade/cladding</v>
      </c>
      <c r="N25" t="str">
        <f>Database!B28</f>
        <v>M22</v>
      </c>
      <c r="O25">
        <f t="shared" si="0"/>
        <v>0</v>
      </c>
      <c r="S25" s="49" t="s">
        <v>218</v>
      </c>
    </row>
    <row r="26" spans="2:19">
      <c r="B26" t="str">
        <f>Database!B29</f>
        <v>M23</v>
      </c>
      <c r="C26" t="str">
        <f>IF($C$3='Background Calc'!$B$3,'Background Calc'!B26,IF($C$3='Background Calc'!$C$3,'Background Calc'!C26,IF($C$3='Background Calc'!$D$3,'Background Calc'!D26,IF($C$3='Background Calc'!$E$3,'Background Calc'!E26))))</f>
        <v>Solar shading – façade design</v>
      </c>
      <c r="E26" t="str">
        <f>Database!B29</f>
        <v>M23</v>
      </c>
      <c r="F26">
        <f>IF($F$3='Background Calc'!$G$3,'Background Calc'!G26,IF($F$3='Background Calc'!$H$3,'Background Calc'!H26,IF($F$3='Background Calc'!$I$3,'Background Calc'!I26,IF($F$3='Background Calc'!$J$3,'Background Calc'!J26,IF($F$3='Background Calc'!$K$3,'Background Calc'!K26,IF($F$3='Background Calc'!$L$3,'Background Calc'!L26,IF($F$3='Background Calc'!$M$3,'Background Calc'!M26,IF($F$3='Background Calc'!$N$3,'Background Calc'!N26,IF($F$3='Background Calc'!$O$3,'Background Calc'!O26,IF($F$3='Background Calc'!$P$3,'Background Calc'!P26,IF($F$3='Background Calc'!$Q$3,'Background Calc'!Q26)))))))))))</f>
        <v>0</v>
      </c>
      <c r="H26" t="str">
        <f>Database!B29</f>
        <v>M23</v>
      </c>
      <c r="I26" t="str">
        <f>IF($I$3='Background Calc'!$S$3,'Background Calc'!S26,IF($I$3='Background Calc'!$T$3,'Background Calc'!T26,IF($I$3='Background Calc'!$U$3,'Background Calc'!U26,IF($I$3='Background Calc'!$V$3,'Background Calc'!V26,IF($I$3='Background Calc'!$W$3,'Background Calc'!W26,IF($I$3='Background Calc'!$X$3,'Background Calc'!X26,IF($I$3='Background Calc'!$Y$3,'Background Calc'!Y26,IF($I$3='Background Calc'!$Z$3,'Background Calc'!Z26,IF($I$3='Background Calc'!$AA$3,'Background Calc'!AA26,IF($I$3='Background Calc'!$AB$3,'Background Calc'!AB26,IF($I$3='Background Calc'!$AC$3,'Background Calc'!AC26,IF($I$3='Background Calc'!$AD$3,'Background Calc'!AD26,IF($I$3='Background Calc'!$AE$3,'Background Calc'!AE26,IF($I$3='Background Calc'!$AF$3,'Background Calc'!AF26,IF($I$3='Background Calc'!$AG$3,'Background Calc'!AG26)))))))))))))))</f>
        <v>Solar shading – façade design</v>
      </c>
      <c r="K26" t="str">
        <f>Database!B29</f>
        <v>M23</v>
      </c>
      <c r="L26" t="str">
        <f>IF($L$3='Background Calc'!$AI$3,'Background Calc'!AI26,IF($L$3='Background Calc'!$AJ$3,'Background Calc'!AJ26,IF($L$3='Background Calc'!$AK$3,'Background Calc'!AK26,IF($L$3='Background Calc'!$AL$3,'Background Calc'!AL26,IF($L$3='Background Calc'!$AM$3,'Background Calc'!AM26,IF($L$3='Background Calc'!$AN$3,'Background Calc'!AN26,IF($L$3='Background Calc'!$AO$3,'Background Calc'!AO26)))))))</f>
        <v>Solar shading – façade design</v>
      </c>
      <c r="N26" t="str">
        <f>Database!B29</f>
        <v>M23</v>
      </c>
      <c r="O26">
        <f t="shared" si="0"/>
        <v>0</v>
      </c>
      <c r="S26" s="49" t="s">
        <v>221</v>
      </c>
    </row>
    <row r="27" spans="2:19">
      <c r="B27" t="str">
        <f>Database!B30</f>
        <v>M24</v>
      </c>
      <c r="C27" t="str">
        <f>IF($C$3='Background Calc'!$B$3,'Background Calc'!B27,IF($C$3='Background Calc'!$C$3,'Background Calc'!C27,IF($C$3='Background Calc'!$D$3,'Background Calc'!D27,IF($C$3='Background Calc'!$E$3,'Background Calc'!E27))))</f>
        <v>Solar shading – self standing structures</v>
      </c>
      <c r="E27" t="str">
        <f>Database!B30</f>
        <v>M24</v>
      </c>
      <c r="F27" t="str">
        <f>IF($F$3='Background Calc'!$G$3,'Background Calc'!G27,IF($F$3='Background Calc'!$H$3,'Background Calc'!H27,IF($F$3='Background Calc'!$I$3,'Background Calc'!I27,IF($F$3='Background Calc'!$J$3,'Background Calc'!J27,IF($F$3='Background Calc'!$K$3,'Background Calc'!K27,IF($F$3='Background Calc'!$L$3,'Background Calc'!L27,IF($F$3='Background Calc'!$M$3,'Background Calc'!M27,IF($F$3='Background Calc'!$N$3,'Background Calc'!N27,IF($F$3='Background Calc'!$O$3,'Background Calc'!O27,IF($F$3='Background Calc'!$P$3,'Background Calc'!P27,IF($F$3='Background Calc'!$Q$3,'Background Calc'!Q27)))))))))))</f>
        <v>Solar shading – self standing structures</v>
      </c>
      <c r="H27" t="str">
        <f>Database!B30</f>
        <v>M24</v>
      </c>
      <c r="I27" t="str">
        <f>IF($I$3='Background Calc'!$S$3,'Background Calc'!S27,IF($I$3='Background Calc'!$T$3,'Background Calc'!T27,IF($I$3='Background Calc'!$U$3,'Background Calc'!U27,IF($I$3='Background Calc'!$V$3,'Background Calc'!V27,IF($I$3='Background Calc'!$W$3,'Background Calc'!W27,IF($I$3='Background Calc'!$X$3,'Background Calc'!X27,IF($I$3='Background Calc'!$Y$3,'Background Calc'!Y27,IF($I$3='Background Calc'!$Z$3,'Background Calc'!Z27,IF($I$3='Background Calc'!$AA$3,'Background Calc'!AA27,IF($I$3='Background Calc'!$AB$3,'Background Calc'!AB27,IF($I$3='Background Calc'!$AC$3,'Background Calc'!AC27,IF($I$3='Background Calc'!$AD$3,'Background Calc'!AD27,IF($I$3='Background Calc'!$AE$3,'Background Calc'!AE27,IF($I$3='Background Calc'!$AF$3,'Background Calc'!AF27,IF($I$3='Background Calc'!$AG$3,'Background Calc'!AG27)))))))))))))))</f>
        <v>Solar shading – self standing structures</v>
      </c>
      <c r="K27" t="str">
        <f>Database!B30</f>
        <v>M24</v>
      </c>
      <c r="L27" t="str">
        <f>IF($L$3='Background Calc'!$AI$3,'Background Calc'!AI27,IF($L$3='Background Calc'!$AJ$3,'Background Calc'!AJ27,IF($L$3='Background Calc'!$AK$3,'Background Calc'!AK27,IF($L$3='Background Calc'!$AL$3,'Background Calc'!AL27,IF($L$3='Background Calc'!$AM$3,'Background Calc'!AM27,IF($L$3='Background Calc'!$AN$3,'Background Calc'!AN27,IF($L$3='Background Calc'!$AO$3,'Background Calc'!AO27)))))))</f>
        <v>Solar shading – self standing structures</v>
      </c>
      <c r="N27" t="str">
        <f>Database!B30</f>
        <v>M24</v>
      </c>
      <c r="O27" t="str">
        <f t="shared" si="0"/>
        <v>Solar shading – self standing structures</v>
      </c>
      <c r="S27" s="49" t="s">
        <v>224</v>
      </c>
    </row>
    <row r="28" spans="2:19">
      <c r="B28" t="str">
        <f>Database!B31</f>
        <v>M25</v>
      </c>
      <c r="C28" t="str">
        <f>IF($C$3='Background Calc'!$B$3,'Background Calc'!B28,IF($C$3='Background Calc'!$C$3,'Background Calc'!C28,IF($C$3='Background Calc'!$D$3,'Background Calc'!D28,IF($C$3='Background Calc'!$E$3,'Background Calc'!E28))))</f>
        <v>Solar shading – naturalised</v>
      </c>
      <c r="E28" t="str">
        <f>Database!B31</f>
        <v>M25</v>
      </c>
      <c r="F28" t="str">
        <f>IF($F$3='Background Calc'!$G$3,'Background Calc'!G28,IF($F$3='Background Calc'!$H$3,'Background Calc'!H28,IF($F$3='Background Calc'!$I$3,'Background Calc'!I28,IF($F$3='Background Calc'!$J$3,'Background Calc'!J28,IF($F$3='Background Calc'!$K$3,'Background Calc'!K28,IF($F$3='Background Calc'!$L$3,'Background Calc'!L28,IF($F$3='Background Calc'!$M$3,'Background Calc'!M28,IF($F$3='Background Calc'!$N$3,'Background Calc'!N28,IF($F$3='Background Calc'!$O$3,'Background Calc'!O28,IF($F$3='Background Calc'!$P$3,'Background Calc'!P28,IF($F$3='Background Calc'!$Q$3,'Background Calc'!Q28)))))))))))</f>
        <v>Solar shading – naturalised</v>
      </c>
      <c r="H28" t="str">
        <f>Database!B31</f>
        <v>M25</v>
      </c>
      <c r="I28" t="str">
        <f>IF($I$3='Background Calc'!$S$3,'Background Calc'!S28,IF($I$3='Background Calc'!$T$3,'Background Calc'!T28,IF($I$3='Background Calc'!$U$3,'Background Calc'!U28,IF($I$3='Background Calc'!$V$3,'Background Calc'!V28,IF($I$3='Background Calc'!$W$3,'Background Calc'!W28,IF($I$3='Background Calc'!$X$3,'Background Calc'!X28,IF($I$3='Background Calc'!$Y$3,'Background Calc'!Y28,IF($I$3='Background Calc'!$Z$3,'Background Calc'!Z28,IF($I$3='Background Calc'!$AA$3,'Background Calc'!AA28,IF($I$3='Background Calc'!$AB$3,'Background Calc'!AB28,IF($I$3='Background Calc'!$AC$3,'Background Calc'!AC28,IF($I$3='Background Calc'!$AD$3,'Background Calc'!AD28,IF($I$3='Background Calc'!$AE$3,'Background Calc'!AE28,IF($I$3='Background Calc'!$AF$3,'Background Calc'!AF28,IF($I$3='Background Calc'!$AG$3,'Background Calc'!AG28)))))))))))))))</f>
        <v>Solar shading – naturalised</v>
      </c>
      <c r="K28" t="str">
        <f>Database!B31</f>
        <v>M25</v>
      </c>
      <c r="L28" t="str">
        <f>IF($L$3='Background Calc'!$AI$3,'Background Calc'!AI28,IF($L$3='Background Calc'!$AJ$3,'Background Calc'!AJ28,IF($L$3='Background Calc'!$AK$3,'Background Calc'!AK28,IF($L$3='Background Calc'!$AL$3,'Background Calc'!AL28,IF($L$3='Background Calc'!$AM$3,'Background Calc'!AM28,IF($L$3='Background Calc'!$AN$3,'Background Calc'!AN28,IF($L$3='Background Calc'!$AO$3,'Background Calc'!AO28)))))))</f>
        <v>Solar shading – naturalised</v>
      </c>
      <c r="N28" t="str">
        <f>Database!B31</f>
        <v>M25</v>
      </c>
      <c r="O28" t="str">
        <f t="shared" si="0"/>
        <v>Solar shading – naturalised</v>
      </c>
      <c r="S28" s="49" t="s">
        <v>763</v>
      </c>
    </row>
    <row r="29" spans="2:19">
      <c r="B29" t="str">
        <f>Database!B32</f>
        <v>M26</v>
      </c>
      <c r="C29" t="str">
        <f>IF($C$3='Background Calc'!$B$3,'Background Calc'!B29,IF($C$3='Background Calc'!$C$3,'Background Calc'!C29,IF($C$3='Background Calc'!$D$3,'Background Calc'!D29,IF($C$3='Background Calc'!$E$3,'Background Calc'!E29))))</f>
        <v>Air tightness (infiltration)</v>
      </c>
      <c r="E29" t="str">
        <f>Database!B32</f>
        <v>M26</v>
      </c>
      <c r="F29">
        <f>IF($F$3='Background Calc'!$G$3,'Background Calc'!G29,IF($F$3='Background Calc'!$H$3,'Background Calc'!H29,IF($F$3='Background Calc'!$I$3,'Background Calc'!I29,IF($F$3='Background Calc'!$J$3,'Background Calc'!J29,IF($F$3='Background Calc'!$K$3,'Background Calc'!K29,IF($F$3='Background Calc'!$L$3,'Background Calc'!L29,IF($F$3='Background Calc'!$M$3,'Background Calc'!M29,IF($F$3='Background Calc'!$N$3,'Background Calc'!N29,IF($F$3='Background Calc'!$O$3,'Background Calc'!O29,IF($F$3='Background Calc'!$P$3,'Background Calc'!P29,IF($F$3='Background Calc'!$Q$3,'Background Calc'!Q29)))))))))))</f>
        <v>0</v>
      </c>
      <c r="H29" t="str">
        <f>Database!B32</f>
        <v>M26</v>
      </c>
      <c r="I29" t="str">
        <f>IF($I$3='Background Calc'!$S$3,'Background Calc'!S29,IF($I$3='Background Calc'!$T$3,'Background Calc'!T29,IF($I$3='Background Calc'!$U$3,'Background Calc'!U29,IF($I$3='Background Calc'!$V$3,'Background Calc'!V29,IF($I$3='Background Calc'!$W$3,'Background Calc'!W29,IF($I$3='Background Calc'!$X$3,'Background Calc'!X29,IF($I$3='Background Calc'!$Y$3,'Background Calc'!Y29,IF($I$3='Background Calc'!$Z$3,'Background Calc'!Z29,IF($I$3='Background Calc'!$AA$3,'Background Calc'!AA29,IF($I$3='Background Calc'!$AB$3,'Background Calc'!AB29,IF($I$3='Background Calc'!$AC$3,'Background Calc'!AC29,IF($I$3='Background Calc'!$AD$3,'Background Calc'!AD29,IF($I$3='Background Calc'!$AE$3,'Background Calc'!AE29,IF($I$3='Background Calc'!$AF$3,'Background Calc'!AF29,IF($I$3='Background Calc'!$AG$3,'Background Calc'!AG29)))))))))))))))</f>
        <v>Air tightness (infiltration)</v>
      </c>
      <c r="K29" t="str">
        <f>Database!B32</f>
        <v>M26</v>
      </c>
      <c r="L29" t="str">
        <f>IF($L$3='Background Calc'!$AI$3,'Background Calc'!AI29,IF($L$3='Background Calc'!$AJ$3,'Background Calc'!AJ29,IF($L$3='Background Calc'!$AK$3,'Background Calc'!AK29,IF($L$3='Background Calc'!$AL$3,'Background Calc'!AL29,IF($L$3='Background Calc'!$AM$3,'Background Calc'!AM29,IF($L$3='Background Calc'!$AN$3,'Background Calc'!AN29,IF($L$3='Background Calc'!$AO$3,'Background Calc'!AO29)))))))</f>
        <v>Air tightness (infiltration)</v>
      </c>
      <c r="N29" t="str">
        <f>Database!B32</f>
        <v>M26</v>
      </c>
      <c r="O29">
        <f t="shared" si="0"/>
        <v>0</v>
      </c>
      <c r="S29" s="49" t="s">
        <v>233</v>
      </c>
    </row>
    <row r="30" spans="2:19">
      <c r="B30" t="str">
        <f>Database!B33</f>
        <v>M27</v>
      </c>
      <c r="C30" t="str">
        <f>IF($C$3='Background Calc'!$B$3,'Background Calc'!B30,IF($C$3='Background Calc'!$C$3,'Background Calc'!C30,IF($C$3='Background Calc'!$D$3,'Background Calc'!D30,IF($C$3='Background Calc'!$E$3,'Background Calc'!E30))))</f>
        <v>Natural ventilation</v>
      </c>
      <c r="E30" t="str">
        <f>Database!B33</f>
        <v>M27</v>
      </c>
      <c r="F30">
        <f>IF($F$3='Background Calc'!$G$3,'Background Calc'!G30,IF($F$3='Background Calc'!$H$3,'Background Calc'!H30,IF($F$3='Background Calc'!$I$3,'Background Calc'!I30,IF($F$3='Background Calc'!$J$3,'Background Calc'!J30,IF($F$3='Background Calc'!$K$3,'Background Calc'!K30,IF($F$3='Background Calc'!$L$3,'Background Calc'!L30,IF($F$3='Background Calc'!$M$3,'Background Calc'!M30,IF($F$3='Background Calc'!$N$3,'Background Calc'!N30,IF($F$3='Background Calc'!$O$3,'Background Calc'!O30,IF($F$3='Background Calc'!$P$3,'Background Calc'!P30,IF($F$3='Background Calc'!$Q$3,'Background Calc'!Q30)))))))))))</f>
        <v>0</v>
      </c>
      <c r="H30" t="str">
        <f>Database!B33</f>
        <v>M27</v>
      </c>
      <c r="I30" t="str">
        <f>IF($I$3='Background Calc'!$S$3,'Background Calc'!S30,IF($I$3='Background Calc'!$T$3,'Background Calc'!T30,IF($I$3='Background Calc'!$U$3,'Background Calc'!U30,IF($I$3='Background Calc'!$V$3,'Background Calc'!V30,IF($I$3='Background Calc'!$W$3,'Background Calc'!W30,IF($I$3='Background Calc'!$X$3,'Background Calc'!X30,IF($I$3='Background Calc'!$Y$3,'Background Calc'!Y30,IF($I$3='Background Calc'!$Z$3,'Background Calc'!Z30,IF($I$3='Background Calc'!$AA$3,'Background Calc'!AA30,IF($I$3='Background Calc'!$AB$3,'Background Calc'!AB30,IF($I$3='Background Calc'!$AC$3,'Background Calc'!AC30,IF($I$3='Background Calc'!$AD$3,'Background Calc'!AD30,IF($I$3='Background Calc'!$AE$3,'Background Calc'!AE30,IF($I$3='Background Calc'!$AF$3,'Background Calc'!AF30,IF($I$3='Background Calc'!$AG$3,'Background Calc'!AG30)))))))))))))))</f>
        <v>Natural ventilation</v>
      </c>
      <c r="K30" t="str">
        <f>Database!B33</f>
        <v>M27</v>
      </c>
      <c r="L30" t="str">
        <f>IF($L$3='Background Calc'!$AI$3,'Background Calc'!AI30,IF($L$3='Background Calc'!$AJ$3,'Background Calc'!AJ30,IF($L$3='Background Calc'!$AK$3,'Background Calc'!AK30,IF($L$3='Background Calc'!$AL$3,'Background Calc'!AL30,IF($L$3='Background Calc'!$AM$3,'Background Calc'!AM30,IF($L$3='Background Calc'!$AN$3,'Background Calc'!AN30,IF($L$3='Background Calc'!$AO$3,'Background Calc'!AO30)))))))</f>
        <v>Natural ventilation</v>
      </c>
      <c r="N30" t="str">
        <f>Database!B33</f>
        <v>M27</v>
      </c>
      <c r="O30">
        <f t="shared" si="0"/>
        <v>0</v>
      </c>
      <c r="S30" s="49" t="s">
        <v>239</v>
      </c>
    </row>
    <row r="31" spans="2:19">
      <c r="B31" t="str">
        <f>Database!B34</f>
        <v>M28</v>
      </c>
      <c r="C31" t="str">
        <f>IF($C$3='Background Calc'!$B$3,'Background Calc'!B31,IF($C$3='Background Calc'!$C$3,'Background Calc'!C31,IF($C$3='Background Calc'!$D$3,'Background Calc'!D31,IF($C$3='Background Calc'!$E$3,'Background Calc'!E31))))</f>
        <v>Thermal insulation retrofit</v>
      </c>
      <c r="E31" t="str">
        <f>Database!B34</f>
        <v>M28</v>
      </c>
      <c r="F31">
        <f>IF($F$3='Background Calc'!$G$3,'Background Calc'!G31,IF($F$3='Background Calc'!$H$3,'Background Calc'!H31,IF($F$3='Background Calc'!$I$3,'Background Calc'!I31,IF($F$3='Background Calc'!$J$3,'Background Calc'!J31,IF($F$3='Background Calc'!$K$3,'Background Calc'!K31,IF($F$3='Background Calc'!$L$3,'Background Calc'!L31,IF($F$3='Background Calc'!$M$3,'Background Calc'!M31,IF($F$3='Background Calc'!$N$3,'Background Calc'!N31,IF($F$3='Background Calc'!$O$3,'Background Calc'!O31,IF($F$3='Background Calc'!$P$3,'Background Calc'!P31,IF($F$3='Background Calc'!$Q$3,'Background Calc'!Q31)))))))))))</f>
        <v>0</v>
      </c>
      <c r="H31" t="str">
        <f>Database!B34</f>
        <v>M28</v>
      </c>
      <c r="I31" t="str">
        <f>IF($I$3='Background Calc'!$S$3,'Background Calc'!S31,IF($I$3='Background Calc'!$T$3,'Background Calc'!T31,IF($I$3='Background Calc'!$U$3,'Background Calc'!U31,IF($I$3='Background Calc'!$V$3,'Background Calc'!V31,IF($I$3='Background Calc'!$W$3,'Background Calc'!W31,IF($I$3='Background Calc'!$X$3,'Background Calc'!X31,IF($I$3='Background Calc'!$Y$3,'Background Calc'!Y31,IF($I$3='Background Calc'!$Z$3,'Background Calc'!Z31,IF($I$3='Background Calc'!$AA$3,'Background Calc'!AA31,IF($I$3='Background Calc'!$AB$3,'Background Calc'!AB31,IF($I$3='Background Calc'!$AC$3,'Background Calc'!AC31,IF($I$3='Background Calc'!$AD$3,'Background Calc'!AD31,IF($I$3='Background Calc'!$AE$3,'Background Calc'!AE31,IF($I$3='Background Calc'!$AF$3,'Background Calc'!AF31,IF($I$3='Background Calc'!$AG$3,'Background Calc'!AG31)))))))))))))))</f>
        <v>Thermal insulation retrofit</v>
      </c>
      <c r="K31" t="str">
        <f>Database!B34</f>
        <v>M28</v>
      </c>
      <c r="L31" t="str">
        <f>IF($L$3='Background Calc'!$AI$3,'Background Calc'!AI31,IF($L$3='Background Calc'!$AJ$3,'Background Calc'!AJ31,IF($L$3='Background Calc'!$AK$3,'Background Calc'!AK31,IF($L$3='Background Calc'!$AL$3,'Background Calc'!AL31,IF($L$3='Background Calc'!$AM$3,'Background Calc'!AM31,IF($L$3='Background Calc'!$AN$3,'Background Calc'!AN31,IF($L$3='Background Calc'!$AO$3,'Background Calc'!AO31)))))))</f>
        <v>Thermal insulation retrofit</v>
      </c>
      <c r="N31" t="str">
        <f>Database!B34</f>
        <v>M28</v>
      </c>
      <c r="O31">
        <f t="shared" si="0"/>
        <v>0</v>
      </c>
      <c r="S31" s="49" t="s">
        <v>257</v>
      </c>
    </row>
    <row r="32" spans="2:19">
      <c r="B32" t="str">
        <f>Database!B35</f>
        <v>M29</v>
      </c>
      <c r="C32" t="str">
        <f>IF($C$3='Background Calc'!$B$3,'Background Calc'!B32,IF($C$3='Background Calc'!$C$3,'Background Calc'!C32,IF($C$3='Background Calc'!$D$3,'Background Calc'!D32,IF($C$3='Background Calc'!$E$3,'Background Calc'!E32))))</f>
        <v>Window glazing</v>
      </c>
      <c r="E32" t="str">
        <f>Database!B35</f>
        <v>M29</v>
      </c>
      <c r="F32">
        <f>IF($F$3='Background Calc'!$G$3,'Background Calc'!G32,IF($F$3='Background Calc'!$H$3,'Background Calc'!H32,IF($F$3='Background Calc'!$I$3,'Background Calc'!I32,IF($F$3='Background Calc'!$J$3,'Background Calc'!J32,IF($F$3='Background Calc'!$K$3,'Background Calc'!K32,IF($F$3='Background Calc'!$L$3,'Background Calc'!L32,IF($F$3='Background Calc'!$M$3,'Background Calc'!M32,IF($F$3='Background Calc'!$N$3,'Background Calc'!N32,IF($F$3='Background Calc'!$O$3,'Background Calc'!O32,IF($F$3='Background Calc'!$P$3,'Background Calc'!P32,IF($F$3='Background Calc'!$Q$3,'Background Calc'!Q32)))))))))))</f>
        <v>0</v>
      </c>
      <c r="H32" t="str">
        <f>Database!B35</f>
        <v>M29</v>
      </c>
      <c r="I32" t="str">
        <f>IF($I$3='Background Calc'!$S$3,'Background Calc'!S32,IF($I$3='Background Calc'!$T$3,'Background Calc'!T32,IF($I$3='Background Calc'!$U$3,'Background Calc'!U32,IF($I$3='Background Calc'!$V$3,'Background Calc'!V32,IF($I$3='Background Calc'!$W$3,'Background Calc'!W32,IF($I$3='Background Calc'!$X$3,'Background Calc'!X32,IF($I$3='Background Calc'!$Y$3,'Background Calc'!Y32,IF($I$3='Background Calc'!$Z$3,'Background Calc'!Z32,IF($I$3='Background Calc'!$AA$3,'Background Calc'!AA32,IF($I$3='Background Calc'!$AB$3,'Background Calc'!AB32,IF($I$3='Background Calc'!$AC$3,'Background Calc'!AC32,IF($I$3='Background Calc'!$AD$3,'Background Calc'!AD32,IF($I$3='Background Calc'!$AE$3,'Background Calc'!AE32,IF($I$3='Background Calc'!$AF$3,'Background Calc'!AF32,IF($I$3='Background Calc'!$AG$3,'Background Calc'!AG32)))))))))))))))</f>
        <v>Window glazing</v>
      </c>
      <c r="K32" t="str">
        <f>Database!B35</f>
        <v>M29</v>
      </c>
      <c r="L32" t="str">
        <f>IF($L$3='Background Calc'!$AI$3,'Background Calc'!AI32,IF($L$3='Background Calc'!$AJ$3,'Background Calc'!AJ32,IF($L$3='Background Calc'!$AK$3,'Background Calc'!AK32,IF($L$3='Background Calc'!$AL$3,'Background Calc'!AL32,IF($L$3='Background Calc'!$AM$3,'Background Calc'!AM32,IF($L$3='Background Calc'!$AN$3,'Background Calc'!AN32,IF($L$3='Background Calc'!$AO$3,'Background Calc'!AO32)))))))</f>
        <v>Window glazing</v>
      </c>
      <c r="N32" t="str">
        <f>Database!B35</f>
        <v>M29</v>
      </c>
      <c r="O32">
        <f t="shared" si="0"/>
        <v>0</v>
      </c>
      <c r="S32" s="49" t="s">
        <v>261</v>
      </c>
    </row>
    <row r="33" spans="2:19">
      <c r="B33" t="str">
        <f>Database!B36</f>
        <v>M30</v>
      </c>
      <c r="C33" t="str">
        <f>IF($C$3='Background Calc'!$B$3,'Background Calc'!B33,IF($C$3='Background Calc'!$C$3,'Background Calc'!C33,IF($C$3='Background Calc'!$D$3,'Background Calc'!D33,IF($C$3='Background Calc'!$E$3,'Background Calc'!E33))))</f>
        <v>Cool materials – façades and roofs</v>
      </c>
      <c r="E33" t="str">
        <f>Database!B36</f>
        <v>M30</v>
      </c>
      <c r="F33">
        <f>IF($F$3='Background Calc'!$G$3,'Background Calc'!G33,IF($F$3='Background Calc'!$H$3,'Background Calc'!H33,IF($F$3='Background Calc'!$I$3,'Background Calc'!I33,IF($F$3='Background Calc'!$J$3,'Background Calc'!J33,IF($F$3='Background Calc'!$K$3,'Background Calc'!K33,IF($F$3='Background Calc'!$L$3,'Background Calc'!L33,IF($F$3='Background Calc'!$M$3,'Background Calc'!M33,IF($F$3='Background Calc'!$N$3,'Background Calc'!N33,IF($F$3='Background Calc'!$O$3,'Background Calc'!O33,IF($F$3='Background Calc'!$P$3,'Background Calc'!P33,IF($F$3='Background Calc'!$Q$3,'Background Calc'!Q33)))))))))))</f>
        <v>0</v>
      </c>
      <c r="H33" t="str">
        <f>Database!B36</f>
        <v>M30</v>
      </c>
      <c r="I33" t="str">
        <f>IF($I$3='Background Calc'!$S$3,'Background Calc'!S33,IF($I$3='Background Calc'!$T$3,'Background Calc'!T33,IF($I$3='Background Calc'!$U$3,'Background Calc'!U33,IF($I$3='Background Calc'!$V$3,'Background Calc'!V33,IF($I$3='Background Calc'!$W$3,'Background Calc'!W33,IF($I$3='Background Calc'!$X$3,'Background Calc'!X33,IF($I$3='Background Calc'!$Y$3,'Background Calc'!Y33,IF($I$3='Background Calc'!$Z$3,'Background Calc'!Z33,IF($I$3='Background Calc'!$AA$3,'Background Calc'!AA33,IF($I$3='Background Calc'!$AB$3,'Background Calc'!AB33,IF($I$3='Background Calc'!$AC$3,'Background Calc'!AC33,IF($I$3='Background Calc'!$AD$3,'Background Calc'!AD33,IF($I$3='Background Calc'!$AE$3,'Background Calc'!AE33,IF($I$3='Background Calc'!$AF$3,'Background Calc'!AF33,IF($I$3='Background Calc'!$AG$3,'Background Calc'!AG33)))))))))))))))</f>
        <v>Cool materials – façades and roofs</v>
      </c>
      <c r="K33" t="str">
        <f>Database!B36</f>
        <v>M30</v>
      </c>
      <c r="L33" t="str">
        <f>IF($L$3='Background Calc'!$AI$3,'Background Calc'!AI33,IF($L$3='Background Calc'!$AJ$3,'Background Calc'!AJ33,IF($L$3='Background Calc'!$AK$3,'Background Calc'!AK33,IF($L$3='Background Calc'!$AL$3,'Background Calc'!AL33,IF($L$3='Background Calc'!$AM$3,'Background Calc'!AM33,IF($L$3='Background Calc'!$AN$3,'Background Calc'!AN33,IF($L$3='Background Calc'!$AO$3,'Background Calc'!AO33)))))))</f>
        <v>Cool materials – façades and roofs</v>
      </c>
      <c r="N33" t="str">
        <f>Database!B36</f>
        <v>M30</v>
      </c>
      <c r="O33">
        <f t="shared" si="0"/>
        <v>0</v>
      </c>
      <c r="S33" s="49" t="s">
        <v>276</v>
      </c>
    </row>
    <row r="34" spans="2:19">
      <c r="B34" t="str">
        <f>Database!B37</f>
        <v>M31</v>
      </c>
      <c r="C34" t="str">
        <f>IF($C$3='Background Calc'!$B$3,'Background Calc'!B34,IF($C$3='Background Calc'!$C$3,'Background Calc'!C34,IF($C$3='Background Calc'!$D$3,'Background Calc'!D34,IF($C$3='Background Calc'!$E$3,'Background Calc'!E34))))</f>
        <v>Cool materials – roads and pavement</v>
      </c>
      <c r="E34" t="str">
        <f>Database!B37</f>
        <v>M31</v>
      </c>
      <c r="F34" t="str">
        <f>IF($F$3='Background Calc'!$G$3,'Background Calc'!G34,IF($F$3='Background Calc'!$H$3,'Background Calc'!H34,IF($F$3='Background Calc'!$I$3,'Background Calc'!I34,IF($F$3='Background Calc'!$J$3,'Background Calc'!J34,IF($F$3='Background Calc'!$K$3,'Background Calc'!K34,IF($F$3='Background Calc'!$L$3,'Background Calc'!L34,IF($F$3='Background Calc'!$M$3,'Background Calc'!M34,IF($F$3='Background Calc'!$N$3,'Background Calc'!N34,IF($F$3='Background Calc'!$O$3,'Background Calc'!O34,IF($F$3='Background Calc'!$P$3,'Background Calc'!P34,IF($F$3='Background Calc'!$Q$3,'Background Calc'!Q34)))))))))))</f>
        <v>Cool materials – roads and pavement</v>
      </c>
      <c r="H34" t="str">
        <f>Database!B37</f>
        <v>M31</v>
      </c>
      <c r="I34" t="str">
        <f>IF($I$3='Background Calc'!$S$3,'Background Calc'!S34,IF($I$3='Background Calc'!$T$3,'Background Calc'!T34,IF($I$3='Background Calc'!$U$3,'Background Calc'!U34,IF($I$3='Background Calc'!$V$3,'Background Calc'!V34,IF($I$3='Background Calc'!$W$3,'Background Calc'!W34,IF($I$3='Background Calc'!$X$3,'Background Calc'!X34,IF($I$3='Background Calc'!$Y$3,'Background Calc'!Y34,IF($I$3='Background Calc'!$Z$3,'Background Calc'!Z34,IF($I$3='Background Calc'!$AA$3,'Background Calc'!AA34,IF($I$3='Background Calc'!$AB$3,'Background Calc'!AB34,IF($I$3='Background Calc'!$AC$3,'Background Calc'!AC34,IF($I$3='Background Calc'!$AD$3,'Background Calc'!AD34,IF($I$3='Background Calc'!$AE$3,'Background Calc'!AE34,IF($I$3='Background Calc'!$AF$3,'Background Calc'!AF34,IF($I$3='Background Calc'!$AG$3,'Background Calc'!AG34)))))))))))))))</f>
        <v>Cool materials – roads and pavement</v>
      </c>
      <c r="K34" t="str">
        <f>Database!B37</f>
        <v>M31</v>
      </c>
      <c r="L34" t="str">
        <f>IF($L$3='Background Calc'!$AI$3,'Background Calc'!AI34,IF($L$3='Background Calc'!$AJ$3,'Background Calc'!AJ34,IF($L$3='Background Calc'!$AK$3,'Background Calc'!AK34,IF($L$3='Background Calc'!$AL$3,'Background Calc'!AL34,IF($L$3='Background Calc'!$AM$3,'Background Calc'!AM34,IF($L$3='Background Calc'!$AN$3,'Background Calc'!AN34,IF($L$3='Background Calc'!$AO$3,'Background Calc'!AO34)))))))</f>
        <v>Cool materials – roads and pavement</v>
      </c>
      <c r="N34" t="str">
        <f>Database!B37</f>
        <v>M31</v>
      </c>
      <c r="O34" t="str">
        <f t="shared" si="0"/>
        <v>Cool materials – roads and pavement</v>
      </c>
      <c r="S34" s="49" t="s">
        <v>140</v>
      </c>
    </row>
    <row r="35" spans="2:19">
      <c r="B35" t="str">
        <f>Database!B38</f>
        <v>M32</v>
      </c>
      <c r="C35" t="str">
        <f>IF($C$3='Background Calc'!$B$3,'Background Calc'!B35,IF($C$3='Background Calc'!$C$3,'Background Calc'!C35,IF($C$3='Background Calc'!$D$3,'Background Calc'!D35,IF($C$3='Background Calc'!$E$3,'Background Calc'!E35))))</f>
        <v>Hedge planting</v>
      </c>
      <c r="E35" t="str">
        <f>Database!B38</f>
        <v>M32</v>
      </c>
      <c r="F35" t="str">
        <f>IF($F$3='Background Calc'!$G$3,'Background Calc'!G35,IF($F$3='Background Calc'!$H$3,'Background Calc'!H35,IF($F$3='Background Calc'!$I$3,'Background Calc'!I35,IF($F$3='Background Calc'!$J$3,'Background Calc'!J35,IF($F$3='Background Calc'!$K$3,'Background Calc'!K35,IF($F$3='Background Calc'!$L$3,'Background Calc'!L35,IF($F$3='Background Calc'!$M$3,'Background Calc'!M35,IF($F$3='Background Calc'!$N$3,'Background Calc'!N35,IF($F$3='Background Calc'!$O$3,'Background Calc'!O35,IF($F$3='Background Calc'!$P$3,'Background Calc'!P35,IF($F$3='Background Calc'!$Q$3,'Background Calc'!Q35)))))))))))</f>
        <v>Hedge planting</v>
      </c>
      <c r="H35" t="str">
        <f>Database!B38</f>
        <v>M32</v>
      </c>
      <c r="I35" t="str">
        <f>IF($I$3='Background Calc'!$S$3,'Background Calc'!S35,IF($I$3='Background Calc'!$T$3,'Background Calc'!T35,IF($I$3='Background Calc'!$U$3,'Background Calc'!U35,IF($I$3='Background Calc'!$V$3,'Background Calc'!V35,IF($I$3='Background Calc'!$W$3,'Background Calc'!W35,IF($I$3='Background Calc'!$X$3,'Background Calc'!X35,IF($I$3='Background Calc'!$Y$3,'Background Calc'!Y35,IF($I$3='Background Calc'!$Z$3,'Background Calc'!Z35,IF($I$3='Background Calc'!$AA$3,'Background Calc'!AA35,IF($I$3='Background Calc'!$AB$3,'Background Calc'!AB35,IF($I$3='Background Calc'!$AC$3,'Background Calc'!AC35,IF($I$3='Background Calc'!$AD$3,'Background Calc'!AD35,IF($I$3='Background Calc'!$AE$3,'Background Calc'!AE35,IF($I$3='Background Calc'!$AF$3,'Background Calc'!AF35,IF($I$3='Background Calc'!$AG$3,'Background Calc'!AG35)))))))))))))))</f>
        <v>Hedge planting</v>
      </c>
      <c r="K35" t="str">
        <f>Database!B38</f>
        <v>M32</v>
      </c>
      <c r="L35" t="str">
        <f>IF($L$3='Background Calc'!$AI$3,'Background Calc'!AI35,IF($L$3='Background Calc'!$AJ$3,'Background Calc'!AJ35,IF($L$3='Background Calc'!$AK$3,'Background Calc'!AK35,IF($L$3='Background Calc'!$AL$3,'Background Calc'!AL35,IF($L$3='Background Calc'!$AM$3,'Background Calc'!AM35,IF($L$3='Background Calc'!$AN$3,'Background Calc'!AN35,IF($L$3='Background Calc'!$AO$3,'Background Calc'!AO35)))))))</f>
        <v>Hedge planting</v>
      </c>
      <c r="N35" t="str">
        <f>Database!B38</f>
        <v>M32</v>
      </c>
      <c r="O35" t="str">
        <f t="shared" si="0"/>
        <v>Hedge planting</v>
      </c>
      <c r="S35" s="49" t="s">
        <v>764</v>
      </c>
    </row>
    <row r="36" spans="2:19">
      <c r="B36" t="str">
        <f>Database!B39</f>
        <v>M33</v>
      </c>
      <c r="C36" t="str">
        <f>IF($C$3='Background Calc'!$B$3,'Background Calc'!B36,IF($C$3='Background Calc'!$C$3,'Background Calc'!C36,IF($C$3='Background Calc'!$D$3,'Background Calc'!D36,IF($C$3='Background Calc'!$E$3,'Background Calc'!E36))))</f>
        <v>Naturalising hard surfaces (roads)</v>
      </c>
      <c r="E36" t="str">
        <f>Database!B39</f>
        <v>M33</v>
      </c>
      <c r="F36">
        <f>IF($F$3='Background Calc'!$G$3,'Background Calc'!G36,IF($F$3='Background Calc'!$H$3,'Background Calc'!H36,IF($F$3='Background Calc'!$I$3,'Background Calc'!I36,IF($F$3='Background Calc'!$J$3,'Background Calc'!J36,IF($F$3='Background Calc'!$K$3,'Background Calc'!K36,IF($F$3='Background Calc'!$L$3,'Background Calc'!L36,IF($F$3='Background Calc'!$M$3,'Background Calc'!M36,IF($F$3='Background Calc'!$N$3,'Background Calc'!N36,IF($F$3='Background Calc'!$O$3,'Background Calc'!O36,IF($F$3='Background Calc'!$P$3,'Background Calc'!P36,IF($F$3='Background Calc'!$Q$3,'Background Calc'!Q36)))))))))))</f>
        <v>0</v>
      </c>
      <c r="H36" t="str">
        <f>Database!B39</f>
        <v>M33</v>
      </c>
      <c r="I36" t="str">
        <f>IF($I$3='Background Calc'!$S$3,'Background Calc'!S36,IF($I$3='Background Calc'!$T$3,'Background Calc'!T36,IF($I$3='Background Calc'!$U$3,'Background Calc'!U36,IF($I$3='Background Calc'!$V$3,'Background Calc'!V36,IF($I$3='Background Calc'!$W$3,'Background Calc'!W36,IF($I$3='Background Calc'!$X$3,'Background Calc'!X36,IF($I$3='Background Calc'!$Y$3,'Background Calc'!Y36,IF($I$3='Background Calc'!$Z$3,'Background Calc'!Z36,IF($I$3='Background Calc'!$AA$3,'Background Calc'!AA36,IF($I$3='Background Calc'!$AB$3,'Background Calc'!AB36,IF($I$3='Background Calc'!$AC$3,'Background Calc'!AC36,IF($I$3='Background Calc'!$AD$3,'Background Calc'!AD36,IF($I$3='Background Calc'!$AE$3,'Background Calc'!AE36,IF($I$3='Background Calc'!$AF$3,'Background Calc'!AF36,IF($I$3='Background Calc'!$AG$3,'Background Calc'!AG36)))))))))))))))</f>
        <v>Naturalising hard surfaces (roads)</v>
      </c>
      <c r="K36" t="str">
        <f>Database!B39</f>
        <v>M33</v>
      </c>
      <c r="L36" t="str">
        <f>IF($L$3='Background Calc'!$AI$3,'Background Calc'!AI36,IF($L$3='Background Calc'!$AJ$3,'Background Calc'!AJ36,IF($L$3='Background Calc'!$AK$3,'Background Calc'!AK36,IF($L$3='Background Calc'!$AL$3,'Background Calc'!AL36,IF($L$3='Background Calc'!$AM$3,'Background Calc'!AM36,IF($L$3='Background Calc'!$AN$3,'Background Calc'!AN36,IF($L$3='Background Calc'!$AO$3,'Background Calc'!AO36)))))))</f>
        <v>Naturalising hard surfaces (roads)</v>
      </c>
      <c r="N36" t="str">
        <f>Database!B39</f>
        <v>M33</v>
      </c>
      <c r="O36">
        <f t="shared" si="0"/>
        <v>0</v>
      </c>
      <c r="S36" s="49" t="s">
        <v>161</v>
      </c>
    </row>
    <row r="37" spans="2:19">
      <c r="B37" t="str">
        <f>Database!B40</f>
        <v>M34</v>
      </c>
      <c r="C37" t="str">
        <f>IF($C$3='Background Calc'!$B$3,'Background Calc'!B37,IF($C$3='Background Calc'!$C$3,'Background Calc'!C37,IF($C$3='Background Calc'!$D$3,'Background Calc'!D37,IF($C$3='Background Calc'!$E$3,'Background Calc'!E37))))</f>
        <v>Pavement watering/wetting</v>
      </c>
      <c r="E37" t="str">
        <f>Database!B40</f>
        <v>M34</v>
      </c>
      <c r="F37">
        <f>IF($F$3='Background Calc'!$G$3,'Background Calc'!G37,IF($F$3='Background Calc'!$H$3,'Background Calc'!H37,IF($F$3='Background Calc'!$I$3,'Background Calc'!I37,IF($F$3='Background Calc'!$J$3,'Background Calc'!J37,IF($F$3='Background Calc'!$K$3,'Background Calc'!K37,IF($F$3='Background Calc'!$L$3,'Background Calc'!L37,IF($F$3='Background Calc'!$M$3,'Background Calc'!M37,IF($F$3='Background Calc'!$N$3,'Background Calc'!N37,IF($F$3='Background Calc'!$O$3,'Background Calc'!O37,IF($F$3='Background Calc'!$P$3,'Background Calc'!P37,IF($F$3='Background Calc'!$Q$3,'Background Calc'!Q37)))))))))))</f>
        <v>0</v>
      </c>
      <c r="H37" t="str">
        <f>Database!B40</f>
        <v>M34</v>
      </c>
      <c r="I37" t="str">
        <f>IF($I$3='Background Calc'!$S$3,'Background Calc'!S37,IF($I$3='Background Calc'!$T$3,'Background Calc'!T37,IF($I$3='Background Calc'!$U$3,'Background Calc'!U37,IF($I$3='Background Calc'!$V$3,'Background Calc'!V37,IF($I$3='Background Calc'!$W$3,'Background Calc'!W37,IF($I$3='Background Calc'!$X$3,'Background Calc'!X37,IF($I$3='Background Calc'!$Y$3,'Background Calc'!Y37,IF($I$3='Background Calc'!$Z$3,'Background Calc'!Z37,IF($I$3='Background Calc'!$AA$3,'Background Calc'!AA37,IF($I$3='Background Calc'!$AB$3,'Background Calc'!AB37,IF($I$3='Background Calc'!$AC$3,'Background Calc'!AC37,IF($I$3='Background Calc'!$AD$3,'Background Calc'!AD37,IF($I$3='Background Calc'!$AE$3,'Background Calc'!AE37,IF($I$3='Background Calc'!$AF$3,'Background Calc'!AF37,IF($I$3='Background Calc'!$AG$3,'Background Calc'!AG37)))))))))))))))</f>
        <v>Pavement watering/wetting</v>
      </c>
      <c r="K37" t="str">
        <f>Database!B40</f>
        <v>M34</v>
      </c>
      <c r="L37" t="str">
        <f>IF($L$3='Background Calc'!$AI$3,'Background Calc'!AI37,IF($L$3='Background Calc'!$AJ$3,'Background Calc'!AJ37,IF($L$3='Background Calc'!$AK$3,'Background Calc'!AK37,IF($L$3='Background Calc'!$AL$3,'Background Calc'!AL37,IF($L$3='Background Calc'!$AM$3,'Background Calc'!AM37,IF($L$3='Background Calc'!$AN$3,'Background Calc'!AN37,IF($L$3='Background Calc'!$AO$3,'Background Calc'!AO37)))))))</f>
        <v>Pavement watering/wetting</v>
      </c>
      <c r="N37" t="str">
        <f>Database!B40</f>
        <v>M34</v>
      </c>
      <c r="O37">
        <f t="shared" si="0"/>
        <v>0</v>
      </c>
      <c r="S37" s="49" t="s">
        <v>164</v>
      </c>
    </row>
    <row r="38" spans="2:19">
      <c r="B38" t="str">
        <f>Database!B41</f>
        <v>M35</v>
      </c>
      <c r="C38" t="str">
        <f>IF($C$3='Background Calc'!$B$3,'Background Calc'!B38,IF($C$3='Background Calc'!$C$3,'Background Calc'!C38,IF($C$3='Background Calc'!$D$3,'Background Calc'!D38,IF($C$3='Background Calc'!$E$3,'Background Calc'!E38))))</f>
        <v>Drinking fountains in public realm</v>
      </c>
      <c r="E38" t="str">
        <f>Database!B41</f>
        <v>M35</v>
      </c>
      <c r="F38" t="str">
        <f>IF($F$3='Background Calc'!$G$3,'Background Calc'!G38,IF($F$3='Background Calc'!$H$3,'Background Calc'!H38,IF($F$3='Background Calc'!$I$3,'Background Calc'!I38,IF($F$3='Background Calc'!$J$3,'Background Calc'!J38,IF($F$3='Background Calc'!$K$3,'Background Calc'!K38,IF($F$3='Background Calc'!$L$3,'Background Calc'!L38,IF($F$3='Background Calc'!$M$3,'Background Calc'!M38,IF($F$3='Background Calc'!$N$3,'Background Calc'!N38,IF($F$3='Background Calc'!$O$3,'Background Calc'!O38,IF($F$3='Background Calc'!$P$3,'Background Calc'!P38,IF($F$3='Background Calc'!$Q$3,'Background Calc'!Q38)))))))))))</f>
        <v>Drinking fountains in public realm</v>
      </c>
      <c r="H38" t="str">
        <f>Database!B41</f>
        <v>M35</v>
      </c>
      <c r="I38" t="str">
        <f>IF($I$3='Background Calc'!$S$3,'Background Calc'!S38,IF($I$3='Background Calc'!$T$3,'Background Calc'!T38,IF($I$3='Background Calc'!$U$3,'Background Calc'!U38,IF($I$3='Background Calc'!$V$3,'Background Calc'!V38,IF($I$3='Background Calc'!$W$3,'Background Calc'!W38,IF($I$3='Background Calc'!$X$3,'Background Calc'!X38,IF($I$3='Background Calc'!$Y$3,'Background Calc'!Y38,IF($I$3='Background Calc'!$Z$3,'Background Calc'!Z38,IF($I$3='Background Calc'!$AA$3,'Background Calc'!AA38,IF($I$3='Background Calc'!$AB$3,'Background Calc'!AB38,IF($I$3='Background Calc'!$AC$3,'Background Calc'!AC38,IF($I$3='Background Calc'!$AD$3,'Background Calc'!AD38,IF($I$3='Background Calc'!$AE$3,'Background Calc'!AE38,IF($I$3='Background Calc'!$AF$3,'Background Calc'!AF38,IF($I$3='Background Calc'!$AG$3,'Background Calc'!AG38)))))))))))))))</f>
        <v>Drinking fountains in public realm</v>
      </c>
      <c r="K38" t="str">
        <f>Database!B41</f>
        <v>M35</v>
      </c>
      <c r="L38" t="str">
        <f>IF($L$3='Background Calc'!$AI$3,'Background Calc'!AI38,IF($L$3='Background Calc'!$AJ$3,'Background Calc'!AJ38,IF($L$3='Background Calc'!$AK$3,'Background Calc'!AK38,IF($L$3='Background Calc'!$AL$3,'Background Calc'!AL38,IF($L$3='Background Calc'!$AM$3,'Background Calc'!AM38,IF($L$3='Background Calc'!$AN$3,'Background Calc'!AN38,IF($L$3='Background Calc'!$AO$3,'Background Calc'!AO38)))))))</f>
        <v>Drinking fountains in public realm</v>
      </c>
      <c r="N38" t="str">
        <f>Database!B41</f>
        <v>M35</v>
      </c>
      <c r="O38" t="str">
        <f t="shared" si="0"/>
        <v>Drinking fountains in public realm</v>
      </c>
      <c r="S38" s="49" t="s">
        <v>173</v>
      </c>
    </row>
    <row r="39" spans="2:19">
      <c r="B39" t="str">
        <f>Database!B42</f>
        <v>M36</v>
      </c>
      <c r="C39" t="str">
        <f>IF($C$3='Background Calc'!$B$3,'Background Calc'!B39,IF($C$3='Background Calc'!$C$3,'Background Calc'!C39,IF($C$3='Background Calc'!$D$3,'Background Calc'!D39,IF($C$3='Background Calc'!$E$3,'Background Calc'!E39))))</f>
        <v>Pools and fountains in public realm</v>
      </c>
      <c r="E39" t="str">
        <f>Database!B42</f>
        <v>M36</v>
      </c>
      <c r="F39" t="str">
        <f>IF($F$3='Background Calc'!$G$3,'Background Calc'!G39,IF($F$3='Background Calc'!$H$3,'Background Calc'!H39,IF($F$3='Background Calc'!$I$3,'Background Calc'!I39,IF($F$3='Background Calc'!$J$3,'Background Calc'!J39,IF($F$3='Background Calc'!$K$3,'Background Calc'!K39,IF($F$3='Background Calc'!$L$3,'Background Calc'!L39,IF($F$3='Background Calc'!$M$3,'Background Calc'!M39,IF($F$3='Background Calc'!$N$3,'Background Calc'!N39,IF($F$3='Background Calc'!$O$3,'Background Calc'!O39,IF($F$3='Background Calc'!$P$3,'Background Calc'!P39,IF($F$3='Background Calc'!$Q$3,'Background Calc'!Q39)))))))))))</f>
        <v>Pools and fountains in public realm</v>
      </c>
      <c r="H39" t="str">
        <f>Database!B42</f>
        <v>M36</v>
      </c>
      <c r="I39" t="str">
        <f>IF($I$3='Background Calc'!$S$3,'Background Calc'!S39,IF($I$3='Background Calc'!$T$3,'Background Calc'!T39,IF($I$3='Background Calc'!$U$3,'Background Calc'!U39,IF($I$3='Background Calc'!$V$3,'Background Calc'!V39,IF($I$3='Background Calc'!$W$3,'Background Calc'!W39,IF($I$3='Background Calc'!$X$3,'Background Calc'!X39,IF($I$3='Background Calc'!$Y$3,'Background Calc'!Y39,IF($I$3='Background Calc'!$Z$3,'Background Calc'!Z39,IF($I$3='Background Calc'!$AA$3,'Background Calc'!AA39,IF($I$3='Background Calc'!$AB$3,'Background Calc'!AB39,IF($I$3='Background Calc'!$AC$3,'Background Calc'!AC39,IF($I$3='Background Calc'!$AD$3,'Background Calc'!AD39,IF($I$3='Background Calc'!$AE$3,'Background Calc'!AE39,IF($I$3='Background Calc'!$AF$3,'Background Calc'!AF39,IF($I$3='Background Calc'!$AG$3,'Background Calc'!AG39)))))))))))))))</f>
        <v>Pools and fountains in public realm</v>
      </c>
      <c r="K39" t="str">
        <f>Database!B42</f>
        <v>M36</v>
      </c>
      <c r="L39" t="str">
        <f>IF($L$3='Background Calc'!$AI$3,'Background Calc'!AI39,IF($L$3='Background Calc'!$AJ$3,'Background Calc'!AJ39,IF($L$3='Background Calc'!$AK$3,'Background Calc'!AK39,IF($L$3='Background Calc'!$AL$3,'Background Calc'!AL39,IF($L$3='Background Calc'!$AM$3,'Background Calc'!AM39,IF($L$3='Background Calc'!$AN$3,'Background Calc'!AN39,IF($L$3='Background Calc'!$AO$3,'Background Calc'!AO39)))))))</f>
        <v>Pools and fountains in public realm</v>
      </c>
      <c r="N39" t="str">
        <f>Database!B42</f>
        <v>M36</v>
      </c>
      <c r="O39" t="str">
        <f t="shared" si="0"/>
        <v>Pools and fountains in public realm</v>
      </c>
      <c r="S39" s="49" t="s">
        <v>176</v>
      </c>
    </row>
    <row r="40" spans="2:19">
      <c r="B40" t="str">
        <f>Database!B43</f>
        <v>M37</v>
      </c>
      <c r="C40" t="str">
        <f>IF($C$3='Background Calc'!$B$3,'Background Calc'!B40,IF($C$3='Background Calc'!$C$3,'Background Calc'!C40,IF($C$3='Background Calc'!$D$3,'Background Calc'!D40,IF($C$3='Background Calc'!$E$3,'Background Calc'!E40))))</f>
        <v>Ponds</v>
      </c>
      <c r="E40" t="str">
        <f>Database!B43</f>
        <v>M37</v>
      </c>
      <c r="F40" t="str">
        <f>IF($F$3='Background Calc'!$G$3,'Background Calc'!G40,IF($F$3='Background Calc'!$H$3,'Background Calc'!H40,IF($F$3='Background Calc'!$I$3,'Background Calc'!I40,IF($F$3='Background Calc'!$J$3,'Background Calc'!J40,IF($F$3='Background Calc'!$K$3,'Background Calc'!K40,IF($F$3='Background Calc'!$L$3,'Background Calc'!L40,IF($F$3='Background Calc'!$M$3,'Background Calc'!M40,IF($F$3='Background Calc'!$N$3,'Background Calc'!N40,IF($F$3='Background Calc'!$O$3,'Background Calc'!O40,IF($F$3='Background Calc'!$P$3,'Background Calc'!P40,IF($F$3='Background Calc'!$Q$3,'Background Calc'!Q40)))))))))))</f>
        <v>Ponds</v>
      </c>
      <c r="H40" t="str">
        <f>Database!B43</f>
        <v>M37</v>
      </c>
      <c r="I40" t="str">
        <f>IF($I$3='Background Calc'!$S$3,'Background Calc'!S40,IF($I$3='Background Calc'!$T$3,'Background Calc'!T40,IF($I$3='Background Calc'!$U$3,'Background Calc'!U40,IF($I$3='Background Calc'!$V$3,'Background Calc'!V40,IF($I$3='Background Calc'!$W$3,'Background Calc'!W40,IF($I$3='Background Calc'!$X$3,'Background Calc'!X40,IF($I$3='Background Calc'!$Y$3,'Background Calc'!Y40,IF($I$3='Background Calc'!$Z$3,'Background Calc'!Z40,IF($I$3='Background Calc'!$AA$3,'Background Calc'!AA40,IF($I$3='Background Calc'!$AB$3,'Background Calc'!AB40,IF($I$3='Background Calc'!$AC$3,'Background Calc'!AC40,IF($I$3='Background Calc'!$AD$3,'Background Calc'!AD40,IF($I$3='Background Calc'!$AE$3,'Background Calc'!AE40,IF($I$3='Background Calc'!$AF$3,'Background Calc'!AF40,IF($I$3='Background Calc'!$AG$3,'Background Calc'!AG40)))))))))))))))</f>
        <v>Ponds</v>
      </c>
      <c r="K40" t="str">
        <f>Database!B43</f>
        <v>M37</v>
      </c>
      <c r="L40" t="str">
        <f>IF($L$3='Background Calc'!$AI$3,'Background Calc'!AI40,IF($L$3='Background Calc'!$AJ$3,'Background Calc'!AJ40,IF($L$3='Background Calc'!$AK$3,'Background Calc'!AK40,IF($L$3='Background Calc'!$AL$3,'Background Calc'!AL40,IF($L$3='Background Calc'!$AM$3,'Background Calc'!AM40,IF($L$3='Background Calc'!$AN$3,'Background Calc'!AN40,IF($L$3='Background Calc'!$AO$3,'Background Calc'!AO40)))))))</f>
        <v>Ponds</v>
      </c>
      <c r="N40" t="str">
        <f>Database!B43</f>
        <v>M37</v>
      </c>
      <c r="O40" t="str">
        <f t="shared" si="0"/>
        <v>Ponds</v>
      </c>
      <c r="S40" s="49" t="s">
        <v>179</v>
      </c>
    </row>
    <row r="41" spans="2:19">
      <c r="B41" t="str">
        <f>Database!B44</f>
        <v>M38</v>
      </c>
      <c r="C41" t="str">
        <f>IF($C$3='Background Calc'!$B$3,'Background Calc'!B41,IF($C$3='Background Calc'!$C$3,'Background Calc'!C41,IF($C$3='Background Calc'!$D$3,'Background Calc'!D41,IF($C$3='Background Calc'!$E$3,'Background Calc'!E41))))</f>
        <v>Solutions for stagnant water</v>
      </c>
      <c r="E41" t="str">
        <f>Database!B44</f>
        <v>M38</v>
      </c>
      <c r="F41" t="str">
        <f>IF($F$3='Background Calc'!$G$3,'Background Calc'!G41,IF($F$3='Background Calc'!$H$3,'Background Calc'!H41,IF($F$3='Background Calc'!$I$3,'Background Calc'!I41,IF($F$3='Background Calc'!$J$3,'Background Calc'!J41,IF($F$3='Background Calc'!$K$3,'Background Calc'!K41,IF($F$3='Background Calc'!$L$3,'Background Calc'!L41,IF($F$3='Background Calc'!$M$3,'Background Calc'!M41,IF($F$3='Background Calc'!$N$3,'Background Calc'!N41,IF($F$3='Background Calc'!$O$3,'Background Calc'!O41,IF($F$3='Background Calc'!$P$3,'Background Calc'!P41,IF($F$3='Background Calc'!$Q$3,'Background Calc'!Q41)))))))))))</f>
        <v>Solutions for stagnant water</v>
      </c>
      <c r="H41" t="str">
        <f>Database!B44</f>
        <v>M38</v>
      </c>
      <c r="I41" t="str">
        <f>IF($I$3='Background Calc'!$S$3,'Background Calc'!S41,IF($I$3='Background Calc'!$T$3,'Background Calc'!T41,IF($I$3='Background Calc'!$U$3,'Background Calc'!U41,IF($I$3='Background Calc'!$V$3,'Background Calc'!V41,IF($I$3='Background Calc'!$W$3,'Background Calc'!W41,IF($I$3='Background Calc'!$X$3,'Background Calc'!X41,IF($I$3='Background Calc'!$Y$3,'Background Calc'!Y41,IF($I$3='Background Calc'!$Z$3,'Background Calc'!Z41,IF($I$3='Background Calc'!$AA$3,'Background Calc'!AA41,IF($I$3='Background Calc'!$AB$3,'Background Calc'!AB41,IF($I$3='Background Calc'!$AC$3,'Background Calc'!AC41,IF($I$3='Background Calc'!$AD$3,'Background Calc'!AD41,IF($I$3='Background Calc'!$AE$3,'Background Calc'!AE41,IF($I$3='Background Calc'!$AF$3,'Background Calc'!AF41,IF($I$3='Background Calc'!$AG$3,'Background Calc'!AG41)))))))))))))))</f>
        <v>Solutions for stagnant water</v>
      </c>
      <c r="K41" t="str">
        <f>Database!B44</f>
        <v>M38</v>
      </c>
      <c r="L41" t="str">
        <f>IF($L$3='Background Calc'!$AI$3,'Background Calc'!AI41,IF($L$3='Background Calc'!$AJ$3,'Background Calc'!AJ41,IF($L$3='Background Calc'!$AK$3,'Background Calc'!AK41,IF($L$3='Background Calc'!$AL$3,'Background Calc'!AL41,IF($L$3='Background Calc'!$AM$3,'Background Calc'!AM41,IF($L$3='Background Calc'!$AN$3,'Background Calc'!AN41,IF($L$3='Background Calc'!$AO$3,'Background Calc'!AO41)))))))</f>
        <v>Solutions for stagnant water</v>
      </c>
      <c r="N41" t="str">
        <f>Database!B44</f>
        <v>M38</v>
      </c>
      <c r="O41" t="str">
        <f t="shared" si="0"/>
        <v>Solutions for stagnant water</v>
      </c>
      <c r="S41" s="49" t="s">
        <v>182</v>
      </c>
    </row>
    <row r="42" spans="2:19">
      <c r="B42" t="str">
        <f>Database!B45</f>
        <v>M39</v>
      </c>
      <c r="C42" t="str">
        <f>IF($C$3='Background Calc'!$B$3,'Background Calc'!B42,IF($C$3='Background Calc'!$C$3,'Background Calc'!C42,IF($C$3='Background Calc'!$D$3,'Background Calc'!D42,IF($C$3='Background Calc'!$E$3,'Background Calc'!E42))))</f>
        <v>Rainwater harvesting</v>
      </c>
      <c r="E42" t="str">
        <f>Database!B45</f>
        <v>M39</v>
      </c>
      <c r="F42" t="str">
        <f>IF($F$3='Background Calc'!$G$3,'Background Calc'!G42,IF($F$3='Background Calc'!$H$3,'Background Calc'!H42,IF($F$3='Background Calc'!$I$3,'Background Calc'!I42,IF($F$3='Background Calc'!$J$3,'Background Calc'!J42,IF($F$3='Background Calc'!$K$3,'Background Calc'!K42,IF($F$3='Background Calc'!$L$3,'Background Calc'!L42,IF($F$3='Background Calc'!$M$3,'Background Calc'!M42,IF($F$3='Background Calc'!$N$3,'Background Calc'!N42,IF($F$3='Background Calc'!$O$3,'Background Calc'!O42,IF($F$3='Background Calc'!$P$3,'Background Calc'!P42,IF($F$3='Background Calc'!$Q$3,'Background Calc'!Q42)))))))))))</f>
        <v>Rainwater harvesting</v>
      </c>
      <c r="H42" t="str">
        <f>Database!B45</f>
        <v>M39</v>
      </c>
      <c r="I42" t="str">
        <f>IF($I$3='Background Calc'!$S$3,'Background Calc'!S42,IF($I$3='Background Calc'!$T$3,'Background Calc'!T42,IF($I$3='Background Calc'!$U$3,'Background Calc'!U42,IF($I$3='Background Calc'!$V$3,'Background Calc'!V42,IF($I$3='Background Calc'!$W$3,'Background Calc'!W42,IF($I$3='Background Calc'!$X$3,'Background Calc'!X42,IF($I$3='Background Calc'!$Y$3,'Background Calc'!Y42,IF($I$3='Background Calc'!$Z$3,'Background Calc'!Z42,IF($I$3='Background Calc'!$AA$3,'Background Calc'!AA42,IF($I$3='Background Calc'!$AB$3,'Background Calc'!AB42,IF($I$3='Background Calc'!$AC$3,'Background Calc'!AC42,IF($I$3='Background Calc'!$AD$3,'Background Calc'!AD42,IF($I$3='Background Calc'!$AE$3,'Background Calc'!AE42,IF($I$3='Background Calc'!$AF$3,'Background Calc'!AF42,IF($I$3='Background Calc'!$AG$3,'Background Calc'!AG42)))))))))))))))</f>
        <v>Rainwater harvesting</v>
      </c>
      <c r="K42" t="str">
        <f>Database!B45</f>
        <v>M39</v>
      </c>
      <c r="L42" t="str">
        <f>IF($L$3='Background Calc'!$AI$3,'Background Calc'!AI42,IF($L$3='Background Calc'!$AJ$3,'Background Calc'!AJ42,IF($L$3='Background Calc'!$AK$3,'Background Calc'!AK42,IF($L$3='Background Calc'!$AL$3,'Background Calc'!AL42,IF($L$3='Background Calc'!$AM$3,'Background Calc'!AM42,IF($L$3='Background Calc'!$AN$3,'Background Calc'!AN42,IF($L$3='Background Calc'!$AO$3,'Background Calc'!AO42)))))))</f>
        <v>Rainwater harvesting</v>
      </c>
      <c r="N42" t="str">
        <f>Database!B45</f>
        <v>M39</v>
      </c>
      <c r="O42" t="str">
        <f t="shared" si="0"/>
        <v>Rainwater harvesting</v>
      </c>
      <c r="S42" s="49" t="s">
        <v>185</v>
      </c>
    </row>
    <row r="43" spans="2:19">
      <c r="B43" t="str">
        <f>Database!B46</f>
        <v>M40</v>
      </c>
      <c r="C43" t="str">
        <f>IF($C$3='Background Calc'!$B$3,'Background Calc'!B43,IF($C$3='Background Calc'!$C$3,'Background Calc'!C43,IF($C$3='Background Calc'!$D$3,'Background Calc'!D43,IF($C$3='Background Calc'!$E$3,'Background Calc'!E43))))</f>
        <v>Greywater harvesting</v>
      </c>
      <c r="E43" t="str">
        <f>Database!B46</f>
        <v>M40</v>
      </c>
      <c r="F43">
        <f>IF($F$3='Background Calc'!$G$3,'Background Calc'!G43,IF($F$3='Background Calc'!$H$3,'Background Calc'!H43,IF($F$3='Background Calc'!$I$3,'Background Calc'!I43,IF($F$3='Background Calc'!$J$3,'Background Calc'!J43,IF($F$3='Background Calc'!$K$3,'Background Calc'!K43,IF($F$3='Background Calc'!$L$3,'Background Calc'!L43,IF($F$3='Background Calc'!$M$3,'Background Calc'!M43,IF($F$3='Background Calc'!$N$3,'Background Calc'!N43,IF($F$3='Background Calc'!$O$3,'Background Calc'!O43,IF($F$3='Background Calc'!$P$3,'Background Calc'!P43,IF($F$3='Background Calc'!$Q$3,'Background Calc'!Q43)))))))))))</f>
        <v>0</v>
      </c>
      <c r="H43" t="str">
        <f>Database!B46</f>
        <v>M40</v>
      </c>
      <c r="I43" t="str">
        <f>IF($I$3='Background Calc'!$S$3,'Background Calc'!S43,IF($I$3='Background Calc'!$T$3,'Background Calc'!T43,IF($I$3='Background Calc'!$U$3,'Background Calc'!U43,IF($I$3='Background Calc'!$V$3,'Background Calc'!V43,IF($I$3='Background Calc'!$W$3,'Background Calc'!W43,IF($I$3='Background Calc'!$X$3,'Background Calc'!X43,IF($I$3='Background Calc'!$Y$3,'Background Calc'!Y43,IF($I$3='Background Calc'!$Z$3,'Background Calc'!Z43,IF($I$3='Background Calc'!$AA$3,'Background Calc'!AA43,IF($I$3='Background Calc'!$AB$3,'Background Calc'!AB43,IF($I$3='Background Calc'!$AC$3,'Background Calc'!AC43,IF($I$3='Background Calc'!$AD$3,'Background Calc'!AD43,IF($I$3='Background Calc'!$AE$3,'Background Calc'!AE43,IF($I$3='Background Calc'!$AF$3,'Background Calc'!AF43,IF($I$3='Background Calc'!$AG$3,'Background Calc'!AG43)))))))))))))))</f>
        <v>Greywater harvesting</v>
      </c>
      <c r="K43" t="str">
        <f>Database!B46</f>
        <v>M40</v>
      </c>
      <c r="L43" t="str">
        <f>IF($L$3='Background Calc'!$AI$3,'Background Calc'!AI43,IF($L$3='Background Calc'!$AJ$3,'Background Calc'!AJ43,IF($L$3='Background Calc'!$AK$3,'Background Calc'!AK43,IF($L$3='Background Calc'!$AL$3,'Background Calc'!AL43,IF($L$3='Background Calc'!$AM$3,'Background Calc'!AM43,IF($L$3='Background Calc'!$AN$3,'Background Calc'!AN43,IF($L$3='Background Calc'!$AO$3,'Background Calc'!AO43)))))))</f>
        <v>Greywater harvesting</v>
      </c>
      <c r="N43" t="str">
        <f>Database!B46</f>
        <v>M40</v>
      </c>
      <c r="O43">
        <f t="shared" si="0"/>
        <v>0</v>
      </c>
      <c r="S43" s="49" t="s">
        <v>194</v>
      </c>
    </row>
    <row r="44" spans="2:19">
      <c r="B44" t="str">
        <f>Database!B47</f>
        <v>M41</v>
      </c>
      <c r="C44" t="str">
        <f>IF($C$3='Background Calc'!$B$3,'Background Calc'!B44,IF($C$3='Background Calc'!$C$3,'Background Calc'!C44,IF($C$3='Background Calc'!$D$3,'Background Calc'!D44,IF($C$3='Background Calc'!$E$3,'Background Calc'!E44))))</f>
        <v>Leaky water butts (rainwater attenuation)</v>
      </c>
      <c r="E44" t="str">
        <f>Database!B47</f>
        <v>M41</v>
      </c>
      <c r="F44" t="str">
        <f>IF($F$3='Background Calc'!$G$3,'Background Calc'!G44,IF($F$3='Background Calc'!$H$3,'Background Calc'!H44,IF($F$3='Background Calc'!$I$3,'Background Calc'!I44,IF($F$3='Background Calc'!$J$3,'Background Calc'!J44,IF($F$3='Background Calc'!$K$3,'Background Calc'!K44,IF($F$3='Background Calc'!$L$3,'Background Calc'!L44,IF($F$3='Background Calc'!$M$3,'Background Calc'!M44,IF($F$3='Background Calc'!$N$3,'Background Calc'!N44,IF($F$3='Background Calc'!$O$3,'Background Calc'!O44,IF($F$3='Background Calc'!$P$3,'Background Calc'!P44,IF($F$3='Background Calc'!$Q$3,'Background Calc'!Q44)))))))))))</f>
        <v>Leaky water butts (rainwater attenuation)</v>
      </c>
      <c r="H44" t="str">
        <f>Database!B47</f>
        <v>M41</v>
      </c>
      <c r="I44" t="str">
        <f>IF($I$3='Background Calc'!$S$3,'Background Calc'!S44,IF($I$3='Background Calc'!$T$3,'Background Calc'!T44,IF($I$3='Background Calc'!$U$3,'Background Calc'!U44,IF($I$3='Background Calc'!$V$3,'Background Calc'!V44,IF($I$3='Background Calc'!$W$3,'Background Calc'!W44,IF($I$3='Background Calc'!$X$3,'Background Calc'!X44,IF($I$3='Background Calc'!$Y$3,'Background Calc'!Y44,IF($I$3='Background Calc'!$Z$3,'Background Calc'!Z44,IF($I$3='Background Calc'!$AA$3,'Background Calc'!AA44,IF($I$3='Background Calc'!$AB$3,'Background Calc'!AB44,IF($I$3='Background Calc'!$AC$3,'Background Calc'!AC44,IF($I$3='Background Calc'!$AD$3,'Background Calc'!AD44,IF($I$3='Background Calc'!$AE$3,'Background Calc'!AE44,IF($I$3='Background Calc'!$AF$3,'Background Calc'!AF44,IF($I$3='Background Calc'!$AG$3,'Background Calc'!AG44)))))))))))))))</f>
        <v>Leaky water butts (rainwater attenuation)</v>
      </c>
      <c r="K44" t="str">
        <f>Database!B47</f>
        <v>M41</v>
      </c>
      <c r="L44" t="str">
        <f>IF($L$3='Background Calc'!$AI$3,'Background Calc'!AI44,IF($L$3='Background Calc'!$AJ$3,'Background Calc'!AJ44,IF($L$3='Background Calc'!$AK$3,'Background Calc'!AK44,IF($L$3='Background Calc'!$AL$3,'Background Calc'!AL44,IF($L$3='Background Calc'!$AM$3,'Background Calc'!AM44,IF($L$3='Background Calc'!$AN$3,'Background Calc'!AN44,IF($L$3='Background Calc'!$AO$3,'Background Calc'!AO44)))))))</f>
        <v>Leaky water butts (rainwater attenuation)</v>
      </c>
      <c r="N44" t="str">
        <f>Database!B47</f>
        <v>M41</v>
      </c>
      <c r="O44" t="str">
        <f t="shared" si="0"/>
        <v>Leaky water butts (rainwater attenuation)</v>
      </c>
      <c r="S44" s="49" t="s">
        <v>197</v>
      </c>
    </row>
    <row r="45" spans="2:19">
      <c r="B45" t="str">
        <f>Database!B48</f>
        <v>M42</v>
      </c>
      <c r="C45" t="str">
        <f>IF($C$3='Background Calc'!$B$3,'Background Calc'!B45,IF($C$3='Background Calc'!$C$3,'Background Calc'!C45,IF($C$3='Background Calc'!$D$3,'Background Calc'!D45,IF($C$3='Background Calc'!$E$3,'Background Calc'!E45))))</f>
        <v>Building with flood resilient materials</v>
      </c>
      <c r="E45" t="str">
        <f>Database!B48</f>
        <v>M42</v>
      </c>
      <c r="F45">
        <f>IF($F$3='Background Calc'!$G$3,'Background Calc'!G45,IF($F$3='Background Calc'!$H$3,'Background Calc'!H45,IF($F$3='Background Calc'!$I$3,'Background Calc'!I45,IF($F$3='Background Calc'!$J$3,'Background Calc'!J45,IF($F$3='Background Calc'!$K$3,'Background Calc'!K45,IF($F$3='Background Calc'!$L$3,'Background Calc'!L45,IF($F$3='Background Calc'!$M$3,'Background Calc'!M45,IF($F$3='Background Calc'!$N$3,'Background Calc'!N45,IF($F$3='Background Calc'!$O$3,'Background Calc'!O45,IF($F$3='Background Calc'!$P$3,'Background Calc'!P45,IF($F$3='Background Calc'!$Q$3,'Background Calc'!Q45)))))))))))</f>
        <v>0</v>
      </c>
      <c r="H45" t="str">
        <f>Database!B48</f>
        <v>M42</v>
      </c>
      <c r="I45" t="str">
        <f>IF($I$3='Background Calc'!$S$3,'Background Calc'!S45,IF($I$3='Background Calc'!$T$3,'Background Calc'!T45,IF($I$3='Background Calc'!$U$3,'Background Calc'!U45,IF($I$3='Background Calc'!$V$3,'Background Calc'!V45,IF($I$3='Background Calc'!$W$3,'Background Calc'!W45,IF($I$3='Background Calc'!$X$3,'Background Calc'!X45,IF($I$3='Background Calc'!$Y$3,'Background Calc'!Y45,IF($I$3='Background Calc'!$Z$3,'Background Calc'!Z45,IF($I$3='Background Calc'!$AA$3,'Background Calc'!AA45,IF($I$3='Background Calc'!$AB$3,'Background Calc'!AB45,IF($I$3='Background Calc'!$AC$3,'Background Calc'!AC45,IF($I$3='Background Calc'!$AD$3,'Background Calc'!AD45,IF($I$3='Background Calc'!$AE$3,'Background Calc'!AE45,IF($I$3='Background Calc'!$AF$3,'Background Calc'!AF45,IF($I$3='Background Calc'!$AG$3,'Background Calc'!AG45)))))))))))))))</f>
        <v>Building with flood resilient materials</v>
      </c>
      <c r="K45" t="str">
        <f>Database!B48</f>
        <v>M42</v>
      </c>
      <c r="L45" t="str">
        <f>IF($L$3='Background Calc'!$AI$3,'Background Calc'!AI45,IF($L$3='Background Calc'!$AJ$3,'Background Calc'!AJ45,IF($L$3='Background Calc'!$AK$3,'Background Calc'!AK45,IF($L$3='Background Calc'!$AL$3,'Background Calc'!AL45,IF($L$3='Background Calc'!$AM$3,'Background Calc'!AM45,IF($L$3='Background Calc'!$AN$3,'Background Calc'!AN45,IF($L$3='Background Calc'!$AO$3,'Background Calc'!AO45)))))))</f>
        <v>Building with flood resilient materials</v>
      </c>
      <c r="N45" t="str">
        <f>Database!B48</f>
        <v>M42</v>
      </c>
      <c r="O45">
        <f t="shared" si="0"/>
        <v>0</v>
      </c>
      <c r="S45" s="49" t="s">
        <v>200</v>
      </c>
    </row>
    <row r="46" spans="2:19">
      <c r="B46" t="str">
        <f>Database!B49</f>
        <v>M43</v>
      </c>
      <c r="C46" t="str">
        <f>IF($C$3='Background Calc'!$B$3,'Background Calc'!B46,IF($C$3='Background Calc'!$C$3,'Background Calc'!C46,IF($C$3='Background Calc'!$D$3,'Background Calc'!D46,IF($C$3='Background Calc'!$E$3,'Background Calc'!E46))))</f>
        <v>Natural flood management</v>
      </c>
      <c r="E46" t="str">
        <f>Database!B49</f>
        <v>M43</v>
      </c>
      <c r="F46">
        <f>IF($F$3='Background Calc'!$G$3,'Background Calc'!G46,IF($F$3='Background Calc'!$H$3,'Background Calc'!H46,IF($F$3='Background Calc'!$I$3,'Background Calc'!I46,IF($F$3='Background Calc'!$J$3,'Background Calc'!J46,IF($F$3='Background Calc'!$K$3,'Background Calc'!K46,IF($F$3='Background Calc'!$L$3,'Background Calc'!L46,IF($F$3='Background Calc'!$M$3,'Background Calc'!M46,IF($F$3='Background Calc'!$N$3,'Background Calc'!N46,IF($F$3='Background Calc'!$O$3,'Background Calc'!O46,IF($F$3='Background Calc'!$P$3,'Background Calc'!P46,IF($F$3='Background Calc'!$Q$3,'Background Calc'!Q46)))))))))))</f>
        <v>0</v>
      </c>
      <c r="H46" t="str">
        <f>Database!B49</f>
        <v>M43</v>
      </c>
      <c r="I46" t="str">
        <f>IF($I$3='Background Calc'!$S$3,'Background Calc'!S46,IF($I$3='Background Calc'!$T$3,'Background Calc'!T46,IF($I$3='Background Calc'!$U$3,'Background Calc'!U46,IF($I$3='Background Calc'!$V$3,'Background Calc'!V46,IF($I$3='Background Calc'!$W$3,'Background Calc'!W46,IF($I$3='Background Calc'!$X$3,'Background Calc'!X46,IF($I$3='Background Calc'!$Y$3,'Background Calc'!Y46,IF($I$3='Background Calc'!$Z$3,'Background Calc'!Z46,IF($I$3='Background Calc'!$AA$3,'Background Calc'!AA46,IF($I$3='Background Calc'!$AB$3,'Background Calc'!AB46,IF($I$3='Background Calc'!$AC$3,'Background Calc'!AC46,IF($I$3='Background Calc'!$AD$3,'Background Calc'!AD46,IF($I$3='Background Calc'!$AE$3,'Background Calc'!AE46,IF($I$3='Background Calc'!$AF$3,'Background Calc'!AF46,IF($I$3='Background Calc'!$AG$3,'Background Calc'!AG46)))))))))))))))</f>
        <v>Natural flood management</v>
      </c>
      <c r="K46" t="str">
        <f>Database!B49</f>
        <v>M43</v>
      </c>
      <c r="L46" t="str">
        <f>IF($L$3='Background Calc'!$AI$3,'Background Calc'!AI46,IF($L$3='Background Calc'!$AJ$3,'Background Calc'!AJ46,IF($L$3='Background Calc'!$AK$3,'Background Calc'!AK46,IF($L$3='Background Calc'!$AL$3,'Background Calc'!AL46,IF($L$3='Background Calc'!$AM$3,'Background Calc'!AM46,IF($L$3='Background Calc'!$AN$3,'Background Calc'!AN46,IF($L$3='Background Calc'!$AO$3,'Background Calc'!AO46)))))))</f>
        <v>Natural flood management</v>
      </c>
      <c r="N46" t="str">
        <f>Database!B49</f>
        <v>M43</v>
      </c>
      <c r="O46">
        <f t="shared" si="0"/>
        <v>0</v>
      </c>
      <c r="S46" s="49" t="s">
        <v>203</v>
      </c>
    </row>
    <row r="47" spans="2:19">
      <c r="B47" t="str">
        <f>Database!B50</f>
        <v>M44</v>
      </c>
      <c r="C47" t="str">
        <f>IF($C$3='Background Calc'!$B$3,'Background Calc'!B47,IF($C$3='Background Calc'!$C$3,'Background Calc'!C47,IF($C$3='Background Calc'!$D$3,'Background Calc'!D47,IF($C$3='Background Calc'!$E$3,'Background Calc'!E47))))</f>
        <v>Property level flood barrier</v>
      </c>
      <c r="E47" t="str">
        <f>Database!B50</f>
        <v>M44</v>
      </c>
      <c r="F47">
        <f>IF($F$3='Background Calc'!$G$3,'Background Calc'!G47,IF($F$3='Background Calc'!$H$3,'Background Calc'!H47,IF($F$3='Background Calc'!$I$3,'Background Calc'!I47,IF($F$3='Background Calc'!$J$3,'Background Calc'!J47,IF($F$3='Background Calc'!$K$3,'Background Calc'!K47,IF($F$3='Background Calc'!$L$3,'Background Calc'!L47,IF($F$3='Background Calc'!$M$3,'Background Calc'!M47,IF($F$3='Background Calc'!$N$3,'Background Calc'!N47,IF($F$3='Background Calc'!$O$3,'Background Calc'!O47,IF($F$3='Background Calc'!$P$3,'Background Calc'!P47,IF($F$3='Background Calc'!$Q$3,'Background Calc'!Q47)))))))))))</f>
        <v>0</v>
      </c>
      <c r="H47" t="str">
        <f>Database!B50</f>
        <v>M44</v>
      </c>
      <c r="I47" t="str">
        <f>IF($I$3='Background Calc'!$S$3,'Background Calc'!S47,IF($I$3='Background Calc'!$T$3,'Background Calc'!T47,IF($I$3='Background Calc'!$U$3,'Background Calc'!U47,IF($I$3='Background Calc'!$V$3,'Background Calc'!V47,IF($I$3='Background Calc'!$W$3,'Background Calc'!W47,IF($I$3='Background Calc'!$X$3,'Background Calc'!X47,IF($I$3='Background Calc'!$Y$3,'Background Calc'!Y47,IF($I$3='Background Calc'!$Z$3,'Background Calc'!Z47,IF($I$3='Background Calc'!$AA$3,'Background Calc'!AA47,IF($I$3='Background Calc'!$AB$3,'Background Calc'!AB47,IF($I$3='Background Calc'!$AC$3,'Background Calc'!AC47,IF($I$3='Background Calc'!$AD$3,'Background Calc'!AD47,IF($I$3='Background Calc'!$AE$3,'Background Calc'!AE47,IF($I$3='Background Calc'!$AF$3,'Background Calc'!AF47,IF($I$3='Background Calc'!$AG$3,'Background Calc'!AG47)))))))))))))))</f>
        <v>Property level flood barrier</v>
      </c>
      <c r="K47" t="str">
        <f>Database!B50</f>
        <v>M44</v>
      </c>
      <c r="L47" t="str">
        <f>IF($L$3='Background Calc'!$AI$3,'Background Calc'!AI47,IF($L$3='Background Calc'!$AJ$3,'Background Calc'!AJ47,IF($L$3='Background Calc'!$AK$3,'Background Calc'!AK47,IF($L$3='Background Calc'!$AL$3,'Background Calc'!AL47,IF($L$3='Background Calc'!$AM$3,'Background Calc'!AM47,IF($L$3='Background Calc'!$AN$3,'Background Calc'!AN47,IF($L$3='Background Calc'!$AO$3,'Background Calc'!AO47)))))))</f>
        <v>Property level flood barrier</v>
      </c>
      <c r="N47" t="str">
        <f>Database!B50</f>
        <v>M44</v>
      </c>
      <c r="O47">
        <f t="shared" si="0"/>
        <v>0</v>
      </c>
      <c r="S47" s="49" t="s">
        <v>206</v>
      </c>
    </row>
    <row r="48" spans="2:19">
      <c r="B48" t="str">
        <f>Database!B51</f>
        <v>M45</v>
      </c>
      <c r="C48" t="str">
        <f>IF($C$3='Background Calc'!$B$3,'Background Calc'!B48,IF($C$3='Background Calc'!$C$3,'Background Calc'!C48,IF($C$3='Background Calc'!$D$3,'Background Calc'!D48,IF($C$3='Background Calc'!$E$3,'Background Calc'!E48))))</f>
        <v>Protect key assets, critical infrastructure and sensitive equipment in flood zones</v>
      </c>
      <c r="E48" t="str">
        <f>Database!B51</f>
        <v>M45</v>
      </c>
      <c r="F48">
        <f>IF($F$3='Background Calc'!$G$3,'Background Calc'!G48,IF($F$3='Background Calc'!$H$3,'Background Calc'!H48,IF($F$3='Background Calc'!$I$3,'Background Calc'!I48,IF($F$3='Background Calc'!$J$3,'Background Calc'!J48,IF($F$3='Background Calc'!$K$3,'Background Calc'!K48,IF($F$3='Background Calc'!$L$3,'Background Calc'!L48,IF($F$3='Background Calc'!$M$3,'Background Calc'!M48,IF($F$3='Background Calc'!$N$3,'Background Calc'!N48,IF($F$3='Background Calc'!$O$3,'Background Calc'!O48,IF($F$3='Background Calc'!$P$3,'Background Calc'!P48,IF($F$3='Background Calc'!$Q$3,'Background Calc'!Q48)))))))))))</f>
        <v>0</v>
      </c>
      <c r="H48" t="str">
        <f>Database!B51</f>
        <v>M45</v>
      </c>
      <c r="I48" t="str">
        <f>IF($I$3='Background Calc'!$S$3,'Background Calc'!S48,IF($I$3='Background Calc'!$T$3,'Background Calc'!T48,IF($I$3='Background Calc'!$U$3,'Background Calc'!U48,IF($I$3='Background Calc'!$V$3,'Background Calc'!V48,IF($I$3='Background Calc'!$W$3,'Background Calc'!W48,IF($I$3='Background Calc'!$X$3,'Background Calc'!X48,IF($I$3='Background Calc'!$Y$3,'Background Calc'!Y48,IF($I$3='Background Calc'!$Z$3,'Background Calc'!Z48,IF($I$3='Background Calc'!$AA$3,'Background Calc'!AA48,IF($I$3='Background Calc'!$AB$3,'Background Calc'!AB48,IF($I$3='Background Calc'!$AC$3,'Background Calc'!AC48,IF($I$3='Background Calc'!$AD$3,'Background Calc'!AD48,IF($I$3='Background Calc'!$AE$3,'Background Calc'!AE48,IF($I$3='Background Calc'!$AF$3,'Background Calc'!AF48,IF($I$3='Background Calc'!$AG$3,'Background Calc'!AG48)))))))))))))))</f>
        <v>Protect key assets, critical infrastructure and sensitive equipment in flood zones</v>
      </c>
      <c r="K48" t="str">
        <f>Database!B51</f>
        <v>M45</v>
      </c>
      <c r="L48" t="str">
        <f>IF($L$3='Background Calc'!$AI$3,'Background Calc'!AI48,IF($L$3='Background Calc'!$AJ$3,'Background Calc'!AJ48,IF($L$3='Background Calc'!$AK$3,'Background Calc'!AK48,IF($L$3='Background Calc'!$AL$3,'Background Calc'!AL48,IF($L$3='Background Calc'!$AM$3,'Background Calc'!AM48,IF($L$3='Background Calc'!$AN$3,'Background Calc'!AN48,IF($L$3='Background Calc'!$AO$3,'Background Calc'!AO48)))))))</f>
        <v>Protect key assets, critical infrastructure and sensitive equipment in flood zones</v>
      </c>
      <c r="N48" t="str">
        <f>Database!B51</f>
        <v>M45</v>
      </c>
      <c r="O48">
        <f t="shared" si="0"/>
        <v>0</v>
      </c>
      <c r="S48" s="49" t="s">
        <v>227</v>
      </c>
    </row>
    <row r="49" spans="2:19">
      <c r="B49" t="str">
        <f>Database!B52</f>
        <v>M46</v>
      </c>
      <c r="C49" t="str">
        <f>IF($C$3='Background Calc'!$B$3,'Background Calc'!B49,IF($C$3='Background Calc'!$C$3,'Background Calc'!C49,IF($C$3='Background Calc'!$D$3,'Background Calc'!D49,IF($C$3='Background Calc'!$E$3,'Background Calc'!E49))))</f>
        <v>Protect key assets, critical infrastructure and sensitive equipment from overheating</v>
      </c>
      <c r="E49" t="str">
        <f>Database!B52</f>
        <v>M46</v>
      </c>
      <c r="F49">
        <f>IF($F$3='Background Calc'!$G$3,'Background Calc'!G49,IF($F$3='Background Calc'!$H$3,'Background Calc'!H49,IF($F$3='Background Calc'!$I$3,'Background Calc'!I49,IF($F$3='Background Calc'!$J$3,'Background Calc'!J49,IF($F$3='Background Calc'!$K$3,'Background Calc'!K49,IF($F$3='Background Calc'!$L$3,'Background Calc'!L49,IF($F$3='Background Calc'!$M$3,'Background Calc'!M49,IF($F$3='Background Calc'!$N$3,'Background Calc'!N49,IF($F$3='Background Calc'!$O$3,'Background Calc'!O49,IF($F$3='Background Calc'!$P$3,'Background Calc'!P49,IF($F$3='Background Calc'!$Q$3,'Background Calc'!Q49)))))))))))</f>
        <v>0</v>
      </c>
      <c r="H49" t="str">
        <f>Database!B52</f>
        <v>M46</v>
      </c>
      <c r="I49" t="str">
        <f>IF($I$3='Background Calc'!$S$3,'Background Calc'!S49,IF($I$3='Background Calc'!$T$3,'Background Calc'!T49,IF($I$3='Background Calc'!$U$3,'Background Calc'!U49,IF($I$3='Background Calc'!$V$3,'Background Calc'!V49,IF($I$3='Background Calc'!$W$3,'Background Calc'!W49,IF($I$3='Background Calc'!$X$3,'Background Calc'!X49,IF($I$3='Background Calc'!$Y$3,'Background Calc'!Y49,IF($I$3='Background Calc'!$Z$3,'Background Calc'!Z49,IF($I$3='Background Calc'!$AA$3,'Background Calc'!AA49,IF($I$3='Background Calc'!$AB$3,'Background Calc'!AB49,IF($I$3='Background Calc'!$AC$3,'Background Calc'!AC49,IF($I$3='Background Calc'!$AD$3,'Background Calc'!AD49,IF($I$3='Background Calc'!$AE$3,'Background Calc'!AE49,IF($I$3='Background Calc'!$AF$3,'Background Calc'!AF49,IF($I$3='Background Calc'!$AG$3,'Background Calc'!AG49)))))))))))))))</f>
        <v>Protect key assets, critical infrastructure and sensitive equipment from overheating</v>
      </c>
      <c r="K49" t="str">
        <f>Database!B52</f>
        <v>M46</v>
      </c>
      <c r="L49" t="str">
        <f>IF($L$3='Background Calc'!$AI$3,'Background Calc'!AI49,IF($L$3='Background Calc'!$AJ$3,'Background Calc'!AJ49,IF($L$3='Background Calc'!$AK$3,'Background Calc'!AK49,IF($L$3='Background Calc'!$AL$3,'Background Calc'!AL49,IF($L$3='Background Calc'!$AM$3,'Background Calc'!AM49,IF($L$3='Background Calc'!$AN$3,'Background Calc'!AN49,IF($L$3='Background Calc'!$AO$3,'Background Calc'!AO49)))))))</f>
        <v>Protect key assets, critical infrastructure and sensitive equipment from overheating</v>
      </c>
      <c r="N49" t="str">
        <f>Database!B52</f>
        <v>M46</v>
      </c>
      <c r="O49">
        <f t="shared" si="0"/>
        <v>0</v>
      </c>
      <c r="S49" s="49" t="s">
        <v>236</v>
      </c>
    </row>
    <row r="50" spans="2:19">
      <c r="B50" t="str">
        <f>Database!B53</f>
        <v>M47</v>
      </c>
      <c r="C50" t="str">
        <f>IF($C$3='Background Calc'!$B$3,'Background Calc'!B50,IF($C$3='Background Calc'!$C$3,'Background Calc'!C50,IF($C$3='Background Calc'!$D$3,'Background Calc'!D50,IF($C$3='Background Calc'!$E$3,'Background Calc'!E50))))</f>
        <v>Protect utilities underground</v>
      </c>
      <c r="E50" t="str">
        <f>Database!B53</f>
        <v>M47</v>
      </c>
      <c r="F50">
        <f>IF($F$3='Background Calc'!$G$3,'Background Calc'!G50,IF($F$3='Background Calc'!$H$3,'Background Calc'!H50,IF($F$3='Background Calc'!$I$3,'Background Calc'!I50,IF($F$3='Background Calc'!$J$3,'Background Calc'!J50,IF($F$3='Background Calc'!$K$3,'Background Calc'!K50,IF($F$3='Background Calc'!$L$3,'Background Calc'!L50,IF($F$3='Background Calc'!$M$3,'Background Calc'!M50,IF($F$3='Background Calc'!$N$3,'Background Calc'!N50,IF($F$3='Background Calc'!$O$3,'Background Calc'!O50,IF($F$3='Background Calc'!$P$3,'Background Calc'!P50,IF($F$3='Background Calc'!$Q$3,'Background Calc'!Q50)))))))))))</f>
        <v>0</v>
      </c>
      <c r="H50" t="str">
        <f>Database!B53</f>
        <v>M47</v>
      </c>
      <c r="I50" t="str">
        <f>IF($I$3='Background Calc'!$S$3,'Background Calc'!S50,IF($I$3='Background Calc'!$T$3,'Background Calc'!T50,IF($I$3='Background Calc'!$U$3,'Background Calc'!U50,IF($I$3='Background Calc'!$V$3,'Background Calc'!V50,IF($I$3='Background Calc'!$W$3,'Background Calc'!W50,IF($I$3='Background Calc'!$X$3,'Background Calc'!X50,IF($I$3='Background Calc'!$Y$3,'Background Calc'!Y50,IF($I$3='Background Calc'!$Z$3,'Background Calc'!Z50,IF($I$3='Background Calc'!$AA$3,'Background Calc'!AA50,IF($I$3='Background Calc'!$AB$3,'Background Calc'!AB50,IF($I$3='Background Calc'!$AC$3,'Background Calc'!AC50,IF($I$3='Background Calc'!$AD$3,'Background Calc'!AD50,IF($I$3='Background Calc'!$AE$3,'Background Calc'!AE50,IF($I$3='Background Calc'!$AF$3,'Background Calc'!AF50,IF($I$3='Background Calc'!$AG$3,'Background Calc'!AG50)))))))))))))))</f>
        <v>Protect utilities underground</v>
      </c>
      <c r="K50" t="str">
        <f>Database!B53</f>
        <v>M47</v>
      </c>
      <c r="L50" t="str">
        <f>IF($L$3='Background Calc'!$AI$3,'Background Calc'!AI50,IF($L$3='Background Calc'!$AJ$3,'Background Calc'!AJ50,IF($L$3='Background Calc'!$AK$3,'Background Calc'!AK50,IF($L$3='Background Calc'!$AL$3,'Background Calc'!AL50,IF($L$3='Background Calc'!$AM$3,'Background Calc'!AM50,IF($L$3='Background Calc'!$AN$3,'Background Calc'!AN50,IF($L$3='Background Calc'!$AO$3,'Background Calc'!AO50)))))))</f>
        <v>Protect utilities underground</v>
      </c>
      <c r="N50" t="str">
        <f>Database!B53</f>
        <v>M47</v>
      </c>
      <c r="O50">
        <f t="shared" si="0"/>
        <v>0</v>
      </c>
      <c r="S50" s="49" t="s">
        <v>242</v>
      </c>
    </row>
    <row r="51" spans="2:19">
      <c r="B51" t="str">
        <f>Database!B54</f>
        <v>M48</v>
      </c>
      <c r="C51" t="str">
        <f>IF($C$3='Background Calc'!$B$3,'Background Calc'!B51,IF($C$3='Background Calc'!$C$3,'Background Calc'!C51,IF($C$3='Background Calc'!$D$3,'Background Calc'!D51,IF($C$3='Background Calc'!$E$3,'Background Calc'!E51))))</f>
        <v>Raise river walls (flood defences)</v>
      </c>
      <c r="E51" t="str">
        <f>Database!B54</f>
        <v>M48</v>
      </c>
      <c r="F51">
        <f>IF($F$3='Background Calc'!$G$3,'Background Calc'!G51,IF($F$3='Background Calc'!$H$3,'Background Calc'!H51,IF($F$3='Background Calc'!$I$3,'Background Calc'!I51,IF($F$3='Background Calc'!$J$3,'Background Calc'!J51,IF($F$3='Background Calc'!$K$3,'Background Calc'!K51,IF($F$3='Background Calc'!$L$3,'Background Calc'!L51,IF($F$3='Background Calc'!$M$3,'Background Calc'!M51,IF($F$3='Background Calc'!$N$3,'Background Calc'!N51,IF($F$3='Background Calc'!$O$3,'Background Calc'!O51,IF($F$3='Background Calc'!$P$3,'Background Calc'!P51,IF($F$3='Background Calc'!$Q$3,'Background Calc'!Q51)))))))))))</f>
        <v>0</v>
      </c>
      <c r="H51" t="str">
        <f>Database!B54</f>
        <v>M48</v>
      </c>
      <c r="I51" t="str">
        <f>IF($I$3='Background Calc'!$S$3,'Background Calc'!S51,IF($I$3='Background Calc'!$T$3,'Background Calc'!T51,IF($I$3='Background Calc'!$U$3,'Background Calc'!U51,IF($I$3='Background Calc'!$V$3,'Background Calc'!V51,IF($I$3='Background Calc'!$W$3,'Background Calc'!W51,IF($I$3='Background Calc'!$X$3,'Background Calc'!X51,IF($I$3='Background Calc'!$Y$3,'Background Calc'!Y51,IF($I$3='Background Calc'!$Z$3,'Background Calc'!Z51,IF($I$3='Background Calc'!$AA$3,'Background Calc'!AA51,IF($I$3='Background Calc'!$AB$3,'Background Calc'!AB51,IF($I$3='Background Calc'!$AC$3,'Background Calc'!AC51,IF($I$3='Background Calc'!$AD$3,'Background Calc'!AD51,IF($I$3='Background Calc'!$AE$3,'Background Calc'!AE51,IF($I$3='Background Calc'!$AF$3,'Background Calc'!AF51,IF($I$3='Background Calc'!$AG$3,'Background Calc'!AG51)))))))))))))))</f>
        <v>Raise river walls (flood defences)</v>
      </c>
      <c r="K51" t="str">
        <f>Database!B54</f>
        <v>M48</v>
      </c>
      <c r="L51" t="str">
        <f>IF($L$3='Background Calc'!$AI$3,'Background Calc'!AI51,IF($L$3='Background Calc'!$AJ$3,'Background Calc'!AJ51,IF($L$3='Background Calc'!$AK$3,'Background Calc'!AK51,IF($L$3='Background Calc'!$AL$3,'Background Calc'!AL51,IF($L$3='Background Calc'!$AM$3,'Background Calc'!AM51,IF($L$3='Background Calc'!$AN$3,'Background Calc'!AN51,IF($L$3='Background Calc'!$AO$3,'Background Calc'!AO51)))))))</f>
        <v>Raise river walls (flood defences)</v>
      </c>
      <c r="N51" t="str">
        <f>Database!B54</f>
        <v>M48</v>
      </c>
      <c r="O51">
        <f t="shared" si="0"/>
        <v>0</v>
      </c>
      <c r="S51" s="49" t="s">
        <v>245</v>
      </c>
    </row>
    <row r="52" spans="2:19">
      <c r="B52" t="str">
        <f>Database!B55</f>
        <v>M49</v>
      </c>
      <c r="C52" t="str">
        <f>IF($C$3='Background Calc'!$B$3,'Background Calc'!B52,IF($C$3='Background Calc'!$C$3,'Background Calc'!C52,IF($C$3='Background Calc'!$D$3,'Background Calc'!D52,IF($C$3='Background Calc'!$E$3,'Background Calc'!E52))))</f>
        <v>Bat habitat enhancements</v>
      </c>
      <c r="E52" t="str">
        <f>Database!B55</f>
        <v>M49</v>
      </c>
      <c r="F52" t="str">
        <f>IF($F$3='Background Calc'!$G$3,'Background Calc'!G52,IF($F$3='Background Calc'!$H$3,'Background Calc'!H52,IF($F$3='Background Calc'!$I$3,'Background Calc'!I52,IF($F$3='Background Calc'!$J$3,'Background Calc'!J52,IF($F$3='Background Calc'!$K$3,'Background Calc'!K52,IF($F$3='Background Calc'!$L$3,'Background Calc'!L52,IF($F$3='Background Calc'!$M$3,'Background Calc'!M52,IF($F$3='Background Calc'!$N$3,'Background Calc'!N52,IF($F$3='Background Calc'!$O$3,'Background Calc'!O52,IF($F$3='Background Calc'!$P$3,'Background Calc'!P52,IF($F$3='Background Calc'!$Q$3,'Background Calc'!Q52)))))))))))</f>
        <v>Bat habitat enhancements</v>
      </c>
      <c r="H52" t="str">
        <f>Database!B55</f>
        <v>M49</v>
      </c>
      <c r="I52" t="str">
        <f>IF($I$3='Background Calc'!$S$3,'Background Calc'!S52,IF($I$3='Background Calc'!$T$3,'Background Calc'!T52,IF($I$3='Background Calc'!$U$3,'Background Calc'!U52,IF($I$3='Background Calc'!$V$3,'Background Calc'!V52,IF($I$3='Background Calc'!$W$3,'Background Calc'!W52,IF($I$3='Background Calc'!$X$3,'Background Calc'!X52,IF($I$3='Background Calc'!$Y$3,'Background Calc'!Y52,IF($I$3='Background Calc'!$Z$3,'Background Calc'!Z52,IF($I$3='Background Calc'!$AA$3,'Background Calc'!AA52,IF($I$3='Background Calc'!$AB$3,'Background Calc'!AB52,IF($I$3='Background Calc'!$AC$3,'Background Calc'!AC52,IF($I$3='Background Calc'!$AD$3,'Background Calc'!AD52,IF($I$3='Background Calc'!$AE$3,'Background Calc'!AE52,IF($I$3='Background Calc'!$AF$3,'Background Calc'!AF52,IF($I$3='Background Calc'!$AG$3,'Background Calc'!AG52)))))))))))))))</f>
        <v>Bat habitat enhancements</v>
      </c>
      <c r="K52" t="str">
        <f>Database!B55</f>
        <v>M49</v>
      </c>
      <c r="L52" t="str">
        <f>IF($L$3='Background Calc'!$AI$3,'Background Calc'!AI52,IF($L$3='Background Calc'!$AJ$3,'Background Calc'!AJ52,IF($L$3='Background Calc'!$AK$3,'Background Calc'!AK52,IF($L$3='Background Calc'!$AL$3,'Background Calc'!AL52,IF($L$3='Background Calc'!$AM$3,'Background Calc'!AM52,IF($L$3='Background Calc'!$AN$3,'Background Calc'!AN52,IF($L$3='Background Calc'!$AO$3,'Background Calc'!AO52)))))))</f>
        <v>Bat habitat enhancements</v>
      </c>
      <c r="N52" t="str">
        <f>Database!B55</f>
        <v>M49</v>
      </c>
      <c r="O52" t="str">
        <f t="shared" si="0"/>
        <v>Bat habitat enhancements</v>
      </c>
      <c r="S52" s="49" t="s">
        <v>248</v>
      </c>
    </row>
    <row r="53" spans="2:19">
      <c r="B53" t="str">
        <f>Database!B56</f>
        <v>M50</v>
      </c>
      <c r="C53" t="str">
        <f>IF($C$3='Background Calc'!$B$3,'Background Calc'!B53,IF($C$3='Background Calc'!$C$3,'Background Calc'!C53,IF($C$3='Background Calc'!$D$3,'Background Calc'!D53,IF($C$3='Background Calc'!$E$3,'Background Calc'!E53))))</f>
        <v>Wild bee habitat enhancements</v>
      </c>
      <c r="E53" t="str">
        <f>Database!B56</f>
        <v>M50</v>
      </c>
      <c r="F53" t="str">
        <f>IF($F$3='Background Calc'!$G$3,'Background Calc'!G53,IF($F$3='Background Calc'!$H$3,'Background Calc'!H53,IF($F$3='Background Calc'!$I$3,'Background Calc'!I53,IF($F$3='Background Calc'!$J$3,'Background Calc'!J53,IF($F$3='Background Calc'!$K$3,'Background Calc'!K53,IF($F$3='Background Calc'!$L$3,'Background Calc'!L53,IF($F$3='Background Calc'!$M$3,'Background Calc'!M53,IF($F$3='Background Calc'!$N$3,'Background Calc'!N53,IF($F$3='Background Calc'!$O$3,'Background Calc'!O53,IF($F$3='Background Calc'!$P$3,'Background Calc'!P53,IF($F$3='Background Calc'!$Q$3,'Background Calc'!Q53)))))))))))</f>
        <v>Wild bee habitat enhancements</v>
      </c>
      <c r="H53" t="str">
        <f>Database!B56</f>
        <v>M50</v>
      </c>
      <c r="I53" t="str">
        <f>IF($I$3='Background Calc'!$S$3,'Background Calc'!S53,IF($I$3='Background Calc'!$T$3,'Background Calc'!T53,IF($I$3='Background Calc'!$U$3,'Background Calc'!U53,IF($I$3='Background Calc'!$V$3,'Background Calc'!V53,IF($I$3='Background Calc'!$W$3,'Background Calc'!W53,IF($I$3='Background Calc'!$X$3,'Background Calc'!X53,IF($I$3='Background Calc'!$Y$3,'Background Calc'!Y53,IF($I$3='Background Calc'!$Z$3,'Background Calc'!Z53,IF($I$3='Background Calc'!$AA$3,'Background Calc'!AA53,IF($I$3='Background Calc'!$AB$3,'Background Calc'!AB53,IF($I$3='Background Calc'!$AC$3,'Background Calc'!AC53,IF($I$3='Background Calc'!$AD$3,'Background Calc'!AD53,IF($I$3='Background Calc'!$AE$3,'Background Calc'!AE53,IF($I$3='Background Calc'!$AF$3,'Background Calc'!AF53,IF($I$3='Background Calc'!$AG$3,'Background Calc'!AG53)))))))))))))))</f>
        <v>Wild bee habitat enhancements</v>
      </c>
      <c r="K53" t="str">
        <f>Database!B56</f>
        <v>M50</v>
      </c>
      <c r="L53" t="str">
        <f>IF($L$3='Background Calc'!$AI$3,'Background Calc'!AI53,IF($L$3='Background Calc'!$AJ$3,'Background Calc'!AJ53,IF($L$3='Background Calc'!$AK$3,'Background Calc'!AK53,IF($L$3='Background Calc'!$AL$3,'Background Calc'!AL53,IF($L$3='Background Calc'!$AM$3,'Background Calc'!AM53,IF($L$3='Background Calc'!$AN$3,'Background Calc'!AN53,IF($L$3='Background Calc'!$AO$3,'Background Calc'!AO53)))))))</f>
        <v>Wild bee habitat enhancements</v>
      </c>
      <c r="N53" t="str">
        <f>Database!B56</f>
        <v>M50</v>
      </c>
      <c r="O53" t="str">
        <f t="shared" si="0"/>
        <v>Wild bee habitat enhancements</v>
      </c>
      <c r="S53" s="49" t="s">
        <v>251</v>
      </c>
    </row>
    <row r="54" spans="2:19">
      <c r="B54" t="str">
        <f>Database!B57</f>
        <v>M51</v>
      </c>
      <c r="C54" t="str">
        <f>IF($C$3='Background Calc'!$B$3,'Background Calc'!B54,IF($C$3='Background Calc'!$C$3,'Background Calc'!C54,IF($C$3='Background Calc'!$D$3,'Background Calc'!D54,IF($C$3='Background Calc'!$E$3,'Background Calc'!E54))))</f>
        <v>Bird habitat enhancements</v>
      </c>
      <c r="E54" t="str">
        <f>Database!B57</f>
        <v>M51</v>
      </c>
      <c r="F54" t="str">
        <f>IF($F$3='Background Calc'!$G$3,'Background Calc'!G54,IF($F$3='Background Calc'!$H$3,'Background Calc'!H54,IF($F$3='Background Calc'!$I$3,'Background Calc'!I54,IF($F$3='Background Calc'!$J$3,'Background Calc'!J54,IF($F$3='Background Calc'!$K$3,'Background Calc'!K54,IF($F$3='Background Calc'!$L$3,'Background Calc'!L54,IF($F$3='Background Calc'!$M$3,'Background Calc'!M54,IF($F$3='Background Calc'!$N$3,'Background Calc'!N54,IF($F$3='Background Calc'!$O$3,'Background Calc'!O54,IF($F$3='Background Calc'!$P$3,'Background Calc'!P54,IF($F$3='Background Calc'!$Q$3,'Background Calc'!Q54)))))))))))</f>
        <v>Bird habitat enhancements</v>
      </c>
      <c r="H54" t="str">
        <f>Database!B57</f>
        <v>M51</v>
      </c>
      <c r="I54" t="str">
        <f>IF($I$3='Background Calc'!$S$3,'Background Calc'!S54,IF($I$3='Background Calc'!$T$3,'Background Calc'!T54,IF($I$3='Background Calc'!$U$3,'Background Calc'!U54,IF($I$3='Background Calc'!$V$3,'Background Calc'!V54,IF($I$3='Background Calc'!$W$3,'Background Calc'!W54,IF($I$3='Background Calc'!$X$3,'Background Calc'!X54,IF($I$3='Background Calc'!$Y$3,'Background Calc'!Y54,IF($I$3='Background Calc'!$Z$3,'Background Calc'!Z54,IF($I$3='Background Calc'!$AA$3,'Background Calc'!AA54,IF($I$3='Background Calc'!$AB$3,'Background Calc'!AB54,IF($I$3='Background Calc'!$AC$3,'Background Calc'!AC54,IF($I$3='Background Calc'!$AD$3,'Background Calc'!AD54,IF($I$3='Background Calc'!$AE$3,'Background Calc'!AE54,IF($I$3='Background Calc'!$AF$3,'Background Calc'!AF54,IF($I$3='Background Calc'!$AG$3,'Background Calc'!AG54)))))))))))))))</f>
        <v>Bird habitat enhancements</v>
      </c>
      <c r="K54" t="str">
        <f>Database!B57</f>
        <v>M51</v>
      </c>
      <c r="L54" t="str">
        <f>IF($L$3='Background Calc'!$AI$3,'Background Calc'!AI54,IF($L$3='Background Calc'!$AJ$3,'Background Calc'!AJ54,IF($L$3='Background Calc'!$AK$3,'Background Calc'!AK54,IF($L$3='Background Calc'!$AL$3,'Background Calc'!AL54,IF($L$3='Background Calc'!$AM$3,'Background Calc'!AM54,IF($L$3='Background Calc'!$AN$3,'Background Calc'!AN54,IF($L$3='Background Calc'!$AO$3,'Background Calc'!AO54)))))))</f>
        <v>Bird habitat enhancements</v>
      </c>
      <c r="N54" t="str">
        <f>Database!B57</f>
        <v>M51</v>
      </c>
      <c r="O54" t="str">
        <f t="shared" si="0"/>
        <v>Bird habitat enhancements</v>
      </c>
      <c r="S54" s="49" t="s">
        <v>254</v>
      </c>
    </row>
    <row r="55" spans="2:19">
      <c r="B55" t="str">
        <f>Database!B58</f>
        <v>M52</v>
      </c>
      <c r="C55" t="str">
        <f>IF($C$3='Background Calc'!$B$3,'Background Calc'!B55,IF($C$3='Background Calc'!$C$3,'Background Calc'!C55,IF($C$3='Background Calc'!$D$3,'Background Calc'!D55,IF($C$3='Background Calc'!$E$3,'Background Calc'!E55))))</f>
        <v>Nature comfort sites</v>
      </c>
      <c r="E55" t="str">
        <f>Database!B58</f>
        <v>M52</v>
      </c>
      <c r="F55" t="str">
        <f>IF($F$3='Background Calc'!$G$3,'Background Calc'!G55,IF($F$3='Background Calc'!$H$3,'Background Calc'!H55,IF($F$3='Background Calc'!$I$3,'Background Calc'!I55,IF($F$3='Background Calc'!$J$3,'Background Calc'!J55,IF($F$3='Background Calc'!$K$3,'Background Calc'!K55,IF($F$3='Background Calc'!$L$3,'Background Calc'!L55,IF($F$3='Background Calc'!$M$3,'Background Calc'!M55,IF($F$3='Background Calc'!$N$3,'Background Calc'!N55,IF($F$3='Background Calc'!$O$3,'Background Calc'!O55,IF($F$3='Background Calc'!$P$3,'Background Calc'!P55,IF($F$3='Background Calc'!$Q$3,'Background Calc'!Q55)))))))))))</f>
        <v>Nature comfort sites</v>
      </c>
      <c r="H55" t="str">
        <f>Database!B58</f>
        <v>M52</v>
      </c>
      <c r="I55" t="str">
        <f>IF($I$3='Background Calc'!$S$3,'Background Calc'!S55,IF($I$3='Background Calc'!$T$3,'Background Calc'!T55,IF($I$3='Background Calc'!$U$3,'Background Calc'!U55,IF($I$3='Background Calc'!$V$3,'Background Calc'!V55,IF($I$3='Background Calc'!$W$3,'Background Calc'!W55,IF($I$3='Background Calc'!$X$3,'Background Calc'!X55,IF($I$3='Background Calc'!$Y$3,'Background Calc'!Y55,IF($I$3='Background Calc'!$Z$3,'Background Calc'!Z55,IF($I$3='Background Calc'!$AA$3,'Background Calc'!AA55,IF($I$3='Background Calc'!$AB$3,'Background Calc'!AB55,IF($I$3='Background Calc'!$AC$3,'Background Calc'!AC55,IF($I$3='Background Calc'!$AD$3,'Background Calc'!AD55,IF($I$3='Background Calc'!$AE$3,'Background Calc'!AE55,IF($I$3='Background Calc'!$AF$3,'Background Calc'!AF55,IF($I$3='Background Calc'!$AG$3,'Background Calc'!AG55)))))))))))))))</f>
        <v>Nature comfort sites</v>
      </c>
      <c r="K55" t="str">
        <f>Database!B58</f>
        <v>M52</v>
      </c>
      <c r="L55" t="str">
        <f>IF($L$3='Background Calc'!$AI$3,'Background Calc'!AI55,IF($L$3='Background Calc'!$AJ$3,'Background Calc'!AJ55,IF($L$3='Background Calc'!$AK$3,'Background Calc'!AK55,IF($L$3='Background Calc'!$AL$3,'Background Calc'!AL55,IF($L$3='Background Calc'!$AM$3,'Background Calc'!AM55,IF($L$3='Background Calc'!$AN$3,'Background Calc'!AN55,IF($L$3='Background Calc'!$AO$3,'Background Calc'!AO55)))))))</f>
        <v>Nature comfort sites</v>
      </c>
      <c r="N55" t="str">
        <f>Database!B58</f>
        <v>M52</v>
      </c>
      <c r="O55" t="str">
        <f t="shared" si="0"/>
        <v>Nature comfort sites</v>
      </c>
      <c r="S55" s="49" t="s">
        <v>264</v>
      </c>
    </row>
    <row r="56" spans="2:19">
      <c r="B56" t="str">
        <f>Database!B59</f>
        <v>M53</v>
      </c>
      <c r="C56" t="str">
        <f>IF($C$3='Background Calc'!$B$3,'Background Calc'!B56,IF($C$3='Background Calc'!$C$3,'Background Calc'!C56,IF($C$3='Background Calc'!$D$3,'Background Calc'!D56,IF($C$3='Background Calc'!$E$3,'Background Calc'!E56))))</f>
        <v>Black redstart perches</v>
      </c>
      <c r="E56" t="str">
        <f>Database!B59</f>
        <v>M53</v>
      </c>
      <c r="F56" t="str">
        <f>IF($F$3='Background Calc'!$G$3,'Background Calc'!G56,IF($F$3='Background Calc'!$H$3,'Background Calc'!H56,IF($F$3='Background Calc'!$I$3,'Background Calc'!I56,IF($F$3='Background Calc'!$J$3,'Background Calc'!J56,IF($F$3='Background Calc'!$K$3,'Background Calc'!K56,IF($F$3='Background Calc'!$L$3,'Background Calc'!L56,IF($F$3='Background Calc'!$M$3,'Background Calc'!M56,IF($F$3='Background Calc'!$N$3,'Background Calc'!N56,IF($F$3='Background Calc'!$O$3,'Background Calc'!O56,IF($F$3='Background Calc'!$P$3,'Background Calc'!P56,IF($F$3='Background Calc'!$Q$3,'Background Calc'!Q56)))))))))))</f>
        <v>Black redstart perches</v>
      </c>
      <c r="H56" t="str">
        <f>Database!B59</f>
        <v>M53</v>
      </c>
      <c r="I56" t="str">
        <f>IF($I$3='Background Calc'!$S$3,'Background Calc'!S56,IF($I$3='Background Calc'!$T$3,'Background Calc'!T56,IF($I$3='Background Calc'!$U$3,'Background Calc'!U56,IF($I$3='Background Calc'!$V$3,'Background Calc'!V56,IF($I$3='Background Calc'!$W$3,'Background Calc'!W56,IF($I$3='Background Calc'!$X$3,'Background Calc'!X56,IF($I$3='Background Calc'!$Y$3,'Background Calc'!Y56,IF($I$3='Background Calc'!$Z$3,'Background Calc'!Z56,IF($I$3='Background Calc'!$AA$3,'Background Calc'!AA56,IF($I$3='Background Calc'!$AB$3,'Background Calc'!AB56,IF($I$3='Background Calc'!$AC$3,'Background Calc'!AC56,IF($I$3='Background Calc'!$AD$3,'Background Calc'!AD56,IF($I$3='Background Calc'!$AE$3,'Background Calc'!AE56,IF($I$3='Background Calc'!$AF$3,'Background Calc'!AF56,IF($I$3='Background Calc'!$AG$3,'Background Calc'!AG56)))))))))))))))</f>
        <v>Black redstart perches</v>
      </c>
      <c r="K56" t="str">
        <f>Database!B59</f>
        <v>M53</v>
      </c>
      <c r="L56" t="str">
        <f>IF($L$3='Background Calc'!$AI$3,'Background Calc'!AI56,IF($L$3='Background Calc'!$AJ$3,'Background Calc'!AJ56,IF($L$3='Background Calc'!$AK$3,'Background Calc'!AK56,IF($L$3='Background Calc'!$AL$3,'Background Calc'!AL56,IF($L$3='Background Calc'!$AM$3,'Background Calc'!AM56,IF($L$3='Background Calc'!$AN$3,'Background Calc'!AN56,IF($L$3='Background Calc'!$AO$3,'Background Calc'!AO56)))))))</f>
        <v>Black redstart perches</v>
      </c>
      <c r="N56" t="str">
        <f>Database!B59</f>
        <v>M53</v>
      </c>
      <c r="O56" t="str">
        <f t="shared" si="0"/>
        <v>Black redstart perches</v>
      </c>
      <c r="S56" s="49" t="s">
        <v>267</v>
      </c>
    </row>
    <row r="57" spans="2:19">
      <c r="B57" t="str">
        <f>Database!B60</f>
        <v>M54</v>
      </c>
      <c r="C57" t="str">
        <f>IF($C$3='Background Calc'!$B$3,'Background Calc'!B57,IF($C$3='Background Calc'!$C$3,'Background Calc'!C57,IF($C$3='Background Calc'!$D$3,'Background Calc'!D57,IF($C$3='Background Calc'!$E$3,'Background Calc'!E57))))</f>
        <v>Log piles and leaf letter</v>
      </c>
      <c r="E57" t="str">
        <f>Database!B60</f>
        <v>M54</v>
      </c>
      <c r="F57" t="str">
        <f>IF($F$3='Background Calc'!$G$3,'Background Calc'!G57,IF($F$3='Background Calc'!$H$3,'Background Calc'!H57,IF($F$3='Background Calc'!$I$3,'Background Calc'!I57,IF($F$3='Background Calc'!$J$3,'Background Calc'!J57,IF($F$3='Background Calc'!$K$3,'Background Calc'!K57,IF($F$3='Background Calc'!$L$3,'Background Calc'!L57,IF($F$3='Background Calc'!$M$3,'Background Calc'!M57,IF($F$3='Background Calc'!$N$3,'Background Calc'!N57,IF($F$3='Background Calc'!$O$3,'Background Calc'!O57,IF($F$3='Background Calc'!$P$3,'Background Calc'!P57,IF($F$3='Background Calc'!$Q$3,'Background Calc'!Q57)))))))))))</f>
        <v>Log piles and leaf letter</v>
      </c>
      <c r="H57" t="str">
        <f>Database!B60</f>
        <v>M54</v>
      </c>
      <c r="I57" t="str">
        <f>IF($I$3='Background Calc'!$S$3,'Background Calc'!S57,IF($I$3='Background Calc'!$T$3,'Background Calc'!T57,IF($I$3='Background Calc'!$U$3,'Background Calc'!U57,IF($I$3='Background Calc'!$V$3,'Background Calc'!V57,IF($I$3='Background Calc'!$W$3,'Background Calc'!W57,IF($I$3='Background Calc'!$X$3,'Background Calc'!X57,IF($I$3='Background Calc'!$Y$3,'Background Calc'!Y57,IF($I$3='Background Calc'!$Z$3,'Background Calc'!Z57,IF($I$3='Background Calc'!$AA$3,'Background Calc'!AA57,IF($I$3='Background Calc'!$AB$3,'Background Calc'!AB57,IF($I$3='Background Calc'!$AC$3,'Background Calc'!AC57,IF($I$3='Background Calc'!$AD$3,'Background Calc'!AD57,IF($I$3='Background Calc'!$AE$3,'Background Calc'!AE57,IF($I$3='Background Calc'!$AF$3,'Background Calc'!AF57,IF($I$3='Background Calc'!$AG$3,'Background Calc'!AG57)))))))))))))))</f>
        <v>Log piles and leaf letter</v>
      </c>
      <c r="K57" t="str">
        <f>Database!B60</f>
        <v>M54</v>
      </c>
      <c r="L57" t="str">
        <f>IF($L$3='Background Calc'!$AI$3,'Background Calc'!AI57,IF($L$3='Background Calc'!$AJ$3,'Background Calc'!AJ57,IF($L$3='Background Calc'!$AK$3,'Background Calc'!AK57,IF($L$3='Background Calc'!$AL$3,'Background Calc'!AL57,IF($L$3='Background Calc'!$AM$3,'Background Calc'!AM57,IF($L$3='Background Calc'!$AN$3,'Background Calc'!AN57,IF($L$3='Background Calc'!$AO$3,'Background Calc'!AO57)))))))</f>
        <v>Log piles and leaf letter</v>
      </c>
      <c r="N57" t="str">
        <f>Database!B60</f>
        <v>M54</v>
      </c>
      <c r="O57" t="str">
        <f t="shared" si="0"/>
        <v>Log piles and leaf letter</v>
      </c>
      <c r="S57" s="49" t="s">
        <v>270</v>
      </c>
    </row>
    <row r="58" spans="2:19">
      <c r="B58" t="str">
        <f>Database!B61</f>
        <v>M55</v>
      </c>
      <c r="C58" t="str">
        <f>IF($C$3='Background Calc'!$B$3,'Background Calc'!B58,IF($C$3='Background Calc'!$C$3,'Background Calc'!C58,IF($C$3='Background Calc'!$D$3,'Background Calc'!D58,IF($C$3='Background Calc'!$E$3,'Background Calc'!E58))))</f>
        <v>Undisturbed wildlife zones</v>
      </c>
      <c r="E58" t="str">
        <f>Database!B61</f>
        <v>M55</v>
      </c>
      <c r="F58" t="str">
        <f>IF($F$3='Background Calc'!$G$3,'Background Calc'!G58,IF($F$3='Background Calc'!$H$3,'Background Calc'!H58,IF($F$3='Background Calc'!$I$3,'Background Calc'!I58,IF($F$3='Background Calc'!$J$3,'Background Calc'!J58,IF($F$3='Background Calc'!$K$3,'Background Calc'!K58,IF($F$3='Background Calc'!$L$3,'Background Calc'!L58,IF($F$3='Background Calc'!$M$3,'Background Calc'!M58,IF($F$3='Background Calc'!$N$3,'Background Calc'!N58,IF($F$3='Background Calc'!$O$3,'Background Calc'!O58,IF($F$3='Background Calc'!$P$3,'Background Calc'!P58,IF($F$3='Background Calc'!$Q$3,'Background Calc'!Q58)))))))))))</f>
        <v>Undisturbed wildlife zones</v>
      </c>
      <c r="H58" t="str">
        <f>Database!B61</f>
        <v>M55</v>
      </c>
      <c r="I58" t="str">
        <f>IF($I$3='Background Calc'!$S$3,'Background Calc'!S58,IF($I$3='Background Calc'!$T$3,'Background Calc'!T58,IF($I$3='Background Calc'!$U$3,'Background Calc'!U58,IF($I$3='Background Calc'!$V$3,'Background Calc'!V58,IF($I$3='Background Calc'!$W$3,'Background Calc'!W58,IF($I$3='Background Calc'!$X$3,'Background Calc'!X58,IF($I$3='Background Calc'!$Y$3,'Background Calc'!Y58,IF($I$3='Background Calc'!$Z$3,'Background Calc'!Z58,IF($I$3='Background Calc'!$AA$3,'Background Calc'!AA58,IF($I$3='Background Calc'!$AB$3,'Background Calc'!AB58,IF($I$3='Background Calc'!$AC$3,'Background Calc'!AC58,IF($I$3='Background Calc'!$AD$3,'Background Calc'!AD58,IF($I$3='Background Calc'!$AE$3,'Background Calc'!AE58,IF($I$3='Background Calc'!$AF$3,'Background Calc'!AF58,IF($I$3='Background Calc'!$AG$3,'Background Calc'!AG58)))))))))))))))</f>
        <v>Undisturbed wildlife zones</v>
      </c>
      <c r="K58" t="str">
        <f>Database!B61</f>
        <v>M55</v>
      </c>
      <c r="L58" t="str">
        <f>IF($L$3='Background Calc'!$AI$3,'Background Calc'!AI58,IF($L$3='Background Calc'!$AJ$3,'Background Calc'!AJ58,IF($L$3='Background Calc'!$AK$3,'Background Calc'!AK58,IF($L$3='Background Calc'!$AL$3,'Background Calc'!AL58,IF($L$3='Background Calc'!$AM$3,'Background Calc'!AM58,IF($L$3='Background Calc'!$AN$3,'Background Calc'!AN58,IF($L$3='Background Calc'!$AO$3,'Background Calc'!AO58)))))))</f>
        <v>Undisturbed wildlife zones</v>
      </c>
      <c r="N58" t="str">
        <f>Database!B61</f>
        <v>M55</v>
      </c>
      <c r="O58" t="str">
        <f t="shared" si="0"/>
        <v>Undisturbed wildlife zones</v>
      </c>
      <c r="S58" s="49" t="s">
        <v>273</v>
      </c>
    </row>
    <row r="59" spans="2:19">
      <c r="B59" t="str">
        <f>Database!B62</f>
        <v>M56</v>
      </c>
      <c r="C59" t="str">
        <f>IF($C$3='Background Calc'!$B$3,'Background Calc'!B59,IF($C$3='Background Calc'!$C$3,'Background Calc'!C59,IF($C$3='Background Calc'!$D$3,'Background Calc'!D59,IF($C$3='Background Calc'!$E$3,'Background Calc'!E59))))</f>
        <v>Biodiversity stepping stones</v>
      </c>
      <c r="E59" t="str">
        <f>Database!B62</f>
        <v>M56</v>
      </c>
      <c r="F59" t="str">
        <f>IF($F$3='Background Calc'!$G$3,'Background Calc'!G59,IF($F$3='Background Calc'!$H$3,'Background Calc'!H59,IF($F$3='Background Calc'!$I$3,'Background Calc'!I59,IF($F$3='Background Calc'!$J$3,'Background Calc'!J59,IF($F$3='Background Calc'!$K$3,'Background Calc'!K59,IF($F$3='Background Calc'!$L$3,'Background Calc'!L59,IF($F$3='Background Calc'!$M$3,'Background Calc'!M59,IF($F$3='Background Calc'!$N$3,'Background Calc'!N59,IF($F$3='Background Calc'!$O$3,'Background Calc'!O59,IF($F$3='Background Calc'!$P$3,'Background Calc'!P59,IF($F$3='Background Calc'!$Q$3,'Background Calc'!Q59)))))))))))</f>
        <v>Biodiversity stepping stones</v>
      </c>
      <c r="H59" t="str">
        <f>Database!B62</f>
        <v>M56</v>
      </c>
      <c r="I59" t="str">
        <f>IF($I$3='Background Calc'!$S$3,'Background Calc'!S59,IF($I$3='Background Calc'!$T$3,'Background Calc'!T59,IF($I$3='Background Calc'!$U$3,'Background Calc'!U59,IF($I$3='Background Calc'!$V$3,'Background Calc'!V59,IF($I$3='Background Calc'!$W$3,'Background Calc'!W59,IF($I$3='Background Calc'!$X$3,'Background Calc'!X59,IF($I$3='Background Calc'!$Y$3,'Background Calc'!Y59,IF($I$3='Background Calc'!$Z$3,'Background Calc'!Z59,IF($I$3='Background Calc'!$AA$3,'Background Calc'!AA59,IF($I$3='Background Calc'!$AB$3,'Background Calc'!AB59,IF($I$3='Background Calc'!$AC$3,'Background Calc'!AC59,IF($I$3='Background Calc'!$AD$3,'Background Calc'!AD59,IF($I$3='Background Calc'!$AE$3,'Background Calc'!AE59,IF($I$3='Background Calc'!$AF$3,'Background Calc'!AF59,IF($I$3='Background Calc'!$AG$3,'Background Calc'!AG59)))))))))))))))</f>
        <v>Biodiversity stepping stones</v>
      </c>
      <c r="K59" t="str">
        <f>Database!B62</f>
        <v>M56</v>
      </c>
      <c r="L59" t="str">
        <f>IF($L$3='Background Calc'!$AI$3,'Background Calc'!AI59,IF($L$3='Background Calc'!$AJ$3,'Background Calc'!AJ59,IF($L$3='Background Calc'!$AK$3,'Background Calc'!AK59,IF($L$3='Background Calc'!$AL$3,'Background Calc'!AL59,IF($L$3='Background Calc'!$AM$3,'Background Calc'!AM59,IF($L$3='Background Calc'!$AN$3,'Background Calc'!AN59,IF($L$3='Background Calc'!$AO$3,'Background Calc'!AO59)))))))</f>
        <v>Biodiversity stepping stones</v>
      </c>
      <c r="N59" t="str">
        <f>Database!B62</f>
        <v>M56</v>
      </c>
      <c r="O59" t="str">
        <f t="shared" si="0"/>
        <v>Biodiversity stepping stones</v>
      </c>
      <c r="S59" s="49" t="s">
        <v>282</v>
      </c>
    </row>
    <row r="60" spans="2:19">
      <c r="B60" t="str">
        <f>Database!B63</f>
        <v>M57</v>
      </c>
      <c r="C60" t="str">
        <f>IF($C$3='Background Calc'!$B$3,'Background Calc'!B60,IF($C$3='Background Calc'!$C$3,'Background Calc'!C60,IF($C$3='Background Calc'!$D$3,'Background Calc'!D60,IF($C$3='Background Calc'!$E$3,'Background Calc'!E60))))</f>
        <v>Grazing</v>
      </c>
      <c r="E60" t="str">
        <f>Database!B63</f>
        <v>M57</v>
      </c>
      <c r="F60">
        <f>IF($F$3='Background Calc'!$G$3,'Background Calc'!G60,IF($F$3='Background Calc'!$H$3,'Background Calc'!H60,IF($F$3='Background Calc'!$I$3,'Background Calc'!I60,IF($F$3='Background Calc'!$J$3,'Background Calc'!J60,IF($F$3='Background Calc'!$K$3,'Background Calc'!K60,IF($F$3='Background Calc'!$L$3,'Background Calc'!L60,IF($F$3='Background Calc'!$M$3,'Background Calc'!M60,IF($F$3='Background Calc'!$N$3,'Background Calc'!N60,IF($F$3='Background Calc'!$O$3,'Background Calc'!O60,IF($F$3='Background Calc'!$P$3,'Background Calc'!P60,IF($F$3='Background Calc'!$Q$3,'Background Calc'!Q60)))))))))))</f>
        <v>0</v>
      </c>
      <c r="H60" t="str">
        <f>Database!B63</f>
        <v>M57</v>
      </c>
      <c r="I60" t="str">
        <f>IF($I$3='Background Calc'!$S$3,'Background Calc'!S60,IF($I$3='Background Calc'!$T$3,'Background Calc'!T60,IF($I$3='Background Calc'!$U$3,'Background Calc'!U60,IF($I$3='Background Calc'!$V$3,'Background Calc'!V60,IF($I$3='Background Calc'!$W$3,'Background Calc'!W60,IF($I$3='Background Calc'!$X$3,'Background Calc'!X60,IF($I$3='Background Calc'!$Y$3,'Background Calc'!Y60,IF($I$3='Background Calc'!$Z$3,'Background Calc'!Z60,IF($I$3='Background Calc'!$AA$3,'Background Calc'!AA60,IF($I$3='Background Calc'!$AB$3,'Background Calc'!AB60,IF($I$3='Background Calc'!$AC$3,'Background Calc'!AC60,IF($I$3='Background Calc'!$AD$3,'Background Calc'!AD60,IF($I$3='Background Calc'!$AE$3,'Background Calc'!AE60,IF($I$3='Background Calc'!$AF$3,'Background Calc'!AF60,IF($I$3='Background Calc'!$AG$3,'Background Calc'!AG60)))))))))))))))</f>
        <v>Grazing</v>
      </c>
      <c r="K60" t="str">
        <f>Database!B63</f>
        <v>M57</v>
      </c>
      <c r="L60" t="str">
        <f>IF($L$3='Background Calc'!$AI$3,'Background Calc'!AI60,IF($L$3='Background Calc'!$AJ$3,'Background Calc'!AJ60,IF($L$3='Background Calc'!$AK$3,'Background Calc'!AK60,IF($L$3='Background Calc'!$AL$3,'Background Calc'!AL60,IF($L$3='Background Calc'!$AM$3,'Background Calc'!AM60,IF($L$3='Background Calc'!$AN$3,'Background Calc'!AN60,IF($L$3='Background Calc'!$AO$3,'Background Calc'!AO60)))))))</f>
        <v>Grazing</v>
      </c>
      <c r="N60" t="str">
        <f>Database!B63</f>
        <v>M57</v>
      </c>
      <c r="O60">
        <f t="shared" si="0"/>
        <v>0</v>
      </c>
      <c r="S60" s="49" t="s">
        <v>285</v>
      </c>
    </row>
    <row r="61" spans="2:19">
      <c r="B61" t="str">
        <f>Database!B64</f>
        <v>M58</v>
      </c>
      <c r="C61" t="str">
        <f>IF($C$3='Background Calc'!$B$3,'Background Calc'!B61,IF($C$3='Background Calc'!$C$3,'Background Calc'!C61,IF($C$3='Background Calc'!$D$3,'Background Calc'!D61,IF($C$3='Background Calc'!$E$3,'Background Calc'!E61))))</f>
        <v>Climate resilient planting - adaptive</v>
      </c>
      <c r="E61" t="str">
        <f>Database!B64</f>
        <v>M58</v>
      </c>
      <c r="F61" t="str">
        <f>IF($F$3='Background Calc'!$G$3,'Background Calc'!G61,IF($F$3='Background Calc'!$H$3,'Background Calc'!H61,IF($F$3='Background Calc'!$I$3,'Background Calc'!I61,IF($F$3='Background Calc'!$J$3,'Background Calc'!J61,IF($F$3='Background Calc'!$K$3,'Background Calc'!K61,IF($F$3='Background Calc'!$L$3,'Background Calc'!L61,IF($F$3='Background Calc'!$M$3,'Background Calc'!M61,IF($F$3='Background Calc'!$N$3,'Background Calc'!N61,IF($F$3='Background Calc'!$O$3,'Background Calc'!O61,IF($F$3='Background Calc'!$P$3,'Background Calc'!P61,IF($F$3='Background Calc'!$Q$3,'Background Calc'!Q61)))))))))))</f>
        <v>Climate resilient planting - adaptive</v>
      </c>
      <c r="H61" t="str">
        <f>Database!B64</f>
        <v>M58</v>
      </c>
      <c r="I61" t="str">
        <f>IF($I$3='Background Calc'!$S$3,'Background Calc'!S61,IF($I$3='Background Calc'!$T$3,'Background Calc'!T61,IF($I$3='Background Calc'!$U$3,'Background Calc'!U61,IF($I$3='Background Calc'!$V$3,'Background Calc'!V61,IF($I$3='Background Calc'!$W$3,'Background Calc'!W61,IF($I$3='Background Calc'!$X$3,'Background Calc'!X61,IF($I$3='Background Calc'!$Y$3,'Background Calc'!Y61,IF($I$3='Background Calc'!$Z$3,'Background Calc'!Z61,IF($I$3='Background Calc'!$AA$3,'Background Calc'!AA61,IF($I$3='Background Calc'!$AB$3,'Background Calc'!AB61,IF($I$3='Background Calc'!$AC$3,'Background Calc'!AC61,IF($I$3='Background Calc'!$AD$3,'Background Calc'!AD61,IF($I$3='Background Calc'!$AE$3,'Background Calc'!AE61,IF($I$3='Background Calc'!$AF$3,'Background Calc'!AF61,IF($I$3='Background Calc'!$AG$3,'Background Calc'!AG61)))))))))))))))</f>
        <v>Climate resilient planting - adaptive</v>
      </c>
      <c r="K61" t="str">
        <f>Database!B64</f>
        <v>M58</v>
      </c>
      <c r="L61" t="str">
        <f>IF($L$3='Background Calc'!$AI$3,'Background Calc'!AI61,IF($L$3='Background Calc'!$AJ$3,'Background Calc'!AJ61,IF($L$3='Background Calc'!$AK$3,'Background Calc'!AK61,IF($L$3='Background Calc'!$AL$3,'Background Calc'!AL61,IF($L$3='Background Calc'!$AM$3,'Background Calc'!AM61,IF($L$3='Background Calc'!$AN$3,'Background Calc'!AN61,IF($L$3='Background Calc'!$AO$3,'Background Calc'!AO61)))))))</f>
        <v>Climate resilient planting - adaptive</v>
      </c>
      <c r="N61" t="str">
        <f>Database!B64</f>
        <v>M58</v>
      </c>
      <c r="O61" t="str">
        <f t="shared" si="0"/>
        <v>Climate resilient planting - adaptive</v>
      </c>
      <c r="S61" s="49" t="s">
        <v>288</v>
      </c>
    </row>
    <row r="62" spans="2:19">
      <c r="B62" t="str">
        <f>Database!B65</f>
        <v>M59</v>
      </c>
      <c r="C62" t="str">
        <f>IF($C$3='Background Calc'!$B$3,'Background Calc'!B62,IF($C$3='Background Calc'!$C$3,'Background Calc'!C62,IF($C$3='Background Calc'!$D$3,'Background Calc'!D62,IF($C$3='Background Calc'!$E$3,'Background Calc'!E62))))</f>
        <v>Climate resilient planting - biodiverse</v>
      </c>
      <c r="E62" t="str">
        <f>Database!B65</f>
        <v>M59</v>
      </c>
      <c r="F62" t="str">
        <f>IF($F$3='Background Calc'!$G$3,'Background Calc'!G62,IF($F$3='Background Calc'!$H$3,'Background Calc'!H62,IF($F$3='Background Calc'!$I$3,'Background Calc'!I62,IF($F$3='Background Calc'!$J$3,'Background Calc'!J62,IF($F$3='Background Calc'!$K$3,'Background Calc'!K62,IF($F$3='Background Calc'!$L$3,'Background Calc'!L62,IF($F$3='Background Calc'!$M$3,'Background Calc'!M62,IF($F$3='Background Calc'!$N$3,'Background Calc'!N62,IF($F$3='Background Calc'!$O$3,'Background Calc'!O62,IF($F$3='Background Calc'!$P$3,'Background Calc'!P62,IF($F$3='Background Calc'!$Q$3,'Background Calc'!Q62)))))))))))</f>
        <v>Climate resilient planting - biodiverse</v>
      </c>
      <c r="H62" t="str">
        <f>Database!B65</f>
        <v>M59</v>
      </c>
      <c r="I62" t="str">
        <f>IF($I$3='Background Calc'!$S$3,'Background Calc'!S62,IF($I$3='Background Calc'!$T$3,'Background Calc'!T62,IF($I$3='Background Calc'!$U$3,'Background Calc'!U62,IF($I$3='Background Calc'!$V$3,'Background Calc'!V62,IF($I$3='Background Calc'!$W$3,'Background Calc'!W62,IF($I$3='Background Calc'!$X$3,'Background Calc'!X62,IF($I$3='Background Calc'!$Y$3,'Background Calc'!Y62,IF($I$3='Background Calc'!$Z$3,'Background Calc'!Z62,IF($I$3='Background Calc'!$AA$3,'Background Calc'!AA62,IF($I$3='Background Calc'!$AB$3,'Background Calc'!AB62,IF($I$3='Background Calc'!$AC$3,'Background Calc'!AC62,IF($I$3='Background Calc'!$AD$3,'Background Calc'!AD62,IF($I$3='Background Calc'!$AE$3,'Background Calc'!AE62,IF($I$3='Background Calc'!$AF$3,'Background Calc'!AF62,IF($I$3='Background Calc'!$AG$3,'Background Calc'!AG62)))))))))))))))</f>
        <v>Climate resilient planting - biodiverse</v>
      </c>
      <c r="K62" t="str">
        <f>Database!B65</f>
        <v>M59</v>
      </c>
      <c r="L62" t="str">
        <f>IF($L$3='Background Calc'!$AI$3,'Background Calc'!AI62,IF($L$3='Background Calc'!$AJ$3,'Background Calc'!AJ62,IF($L$3='Background Calc'!$AK$3,'Background Calc'!AK62,IF($L$3='Background Calc'!$AL$3,'Background Calc'!AL62,IF($L$3='Background Calc'!$AM$3,'Background Calc'!AM62,IF($L$3='Background Calc'!$AN$3,'Background Calc'!AN62,IF($L$3='Background Calc'!$AO$3,'Background Calc'!AO62)))))))</f>
        <v>Climate resilient planting - biodiverse</v>
      </c>
      <c r="N62" t="str">
        <f>Database!B65</f>
        <v>M59</v>
      </c>
      <c r="O62" t="str">
        <f t="shared" si="0"/>
        <v>Climate resilient planting - biodiverse</v>
      </c>
      <c r="S62" s="49" t="s">
        <v>291</v>
      </c>
    </row>
    <row r="63" spans="2:19">
      <c r="B63" t="str">
        <f>Database!B66</f>
        <v>M60</v>
      </c>
      <c r="C63" t="str">
        <f>IF($C$3='Background Calc'!$B$3,'Background Calc'!B63,IF($C$3='Background Calc'!$C$3,'Background Calc'!C63,IF($C$3='Background Calc'!$D$3,'Background Calc'!D63,IF($C$3='Background Calc'!$E$3,'Background Calc'!E63))))</f>
        <v>Community allotment beds</v>
      </c>
      <c r="E63" t="str">
        <f>Database!B66</f>
        <v>M60</v>
      </c>
      <c r="F63" t="str">
        <f>IF($F$3='Background Calc'!$G$3,'Background Calc'!G63,IF($F$3='Background Calc'!$H$3,'Background Calc'!H63,IF($F$3='Background Calc'!$I$3,'Background Calc'!I63,IF($F$3='Background Calc'!$J$3,'Background Calc'!J63,IF($F$3='Background Calc'!$K$3,'Background Calc'!K63,IF($F$3='Background Calc'!$L$3,'Background Calc'!L63,IF($F$3='Background Calc'!$M$3,'Background Calc'!M63,IF($F$3='Background Calc'!$N$3,'Background Calc'!N63,IF($F$3='Background Calc'!$O$3,'Background Calc'!O63,IF($F$3='Background Calc'!$P$3,'Background Calc'!P63,IF($F$3='Background Calc'!$Q$3,'Background Calc'!Q63)))))))))))</f>
        <v>Community allotment beds</v>
      </c>
      <c r="H63" t="str">
        <f>Database!B66</f>
        <v>M60</v>
      </c>
      <c r="I63" t="str">
        <f>IF($I$3='Background Calc'!$S$3,'Background Calc'!S63,IF($I$3='Background Calc'!$T$3,'Background Calc'!T63,IF($I$3='Background Calc'!$U$3,'Background Calc'!U63,IF($I$3='Background Calc'!$V$3,'Background Calc'!V63,IF($I$3='Background Calc'!$W$3,'Background Calc'!W63,IF($I$3='Background Calc'!$X$3,'Background Calc'!X63,IF($I$3='Background Calc'!$Y$3,'Background Calc'!Y63,IF($I$3='Background Calc'!$Z$3,'Background Calc'!Z63,IF($I$3='Background Calc'!$AA$3,'Background Calc'!AA63,IF($I$3='Background Calc'!$AB$3,'Background Calc'!AB63,IF($I$3='Background Calc'!$AC$3,'Background Calc'!AC63,IF($I$3='Background Calc'!$AD$3,'Background Calc'!AD63,IF($I$3='Background Calc'!$AE$3,'Background Calc'!AE63,IF($I$3='Background Calc'!$AF$3,'Background Calc'!AF63,IF($I$3='Background Calc'!$AG$3,'Background Calc'!AG63)))))))))))))))</f>
        <v>Community allotment beds</v>
      </c>
      <c r="K63" t="str">
        <f>Database!B66</f>
        <v>M60</v>
      </c>
      <c r="L63" t="str">
        <f>IF($L$3='Background Calc'!$AI$3,'Background Calc'!AI63,IF($L$3='Background Calc'!$AJ$3,'Background Calc'!AJ63,IF($L$3='Background Calc'!$AK$3,'Background Calc'!AK63,IF($L$3='Background Calc'!$AL$3,'Background Calc'!AL63,IF($L$3='Background Calc'!$AM$3,'Background Calc'!AM63,IF($L$3='Background Calc'!$AN$3,'Background Calc'!AN63,IF($L$3='Background Calc'!$AO$3,'Background Calc'!AO63)))))))</f>
        <v>Community allotment beds</v>
      </c>
      <c r="N63" t="str">
        <f>Database!B66</f>
        <v>M60</v>
      </c>
      <c r="O63" t="str">
        <f t="shared" si="0"/>
        <v>Community allotment beds</v>
      </c>
      <c r="S63" s="49" t="s">
        <v>294</v>
      </c>
    </row>
    <row r="64" spans="2:19">
      <c r="B64" t="str">
        <f>Database!B67</f>
        <v>M61</v>
      </c>
      <c r="C64" t="str">
        <f>IF($C$3='Background Calc'!$B$3,'Background Calc'!B64,IF($C$3='Background Calc'!$C$3,'Background Calc'!C64,IF($C$3='Background Calc'!$D$3,'Background Calc'!D64,IF($C$3='Background Calc'!$E$3,'Background Calc'!E64))))</f>
        <v>Food growing space</v>
      </c>
      <c r="E64" t="str">
        <f>Database!B67</f>
        <v>M61</v>
      </c>
      <c r="F64">
        <f>IF($F$3='Background Calc'!$G$3,'Background Calc'!G64,IF($F$3='Background Calc'!$H$3,'Background Calc'!H64,IF($F$3='Background Calc'!$I$3,'Background Calc'!I64,IF($F$3='Background Calc'!$J$3,'Background Calc'!J64,IF($F$3='Background Calc'!$K$3,'Background Calc'!K64,IF($F$3='Background Calc'!$L$3,'Background Calc'!L64,IF($F$3='Background Calc'!$M$3,'Background Calc'!M64,IF($F$3='Background Calc'!$N$3,'Background Calc'!N64,IF($F$3='Background Calc'!$O$3,'Background Calc'!O64,IF($F$3='Background Calc'!$P$3,'Background Calc'!P64,IF($F$3='Background Calc'!$Q$3,'Background Calc'!Q64)))))))))))</f>
        <v>0</v>
      </c>
      <c r="H64" t="str">
        <f>Database!B67</f>
        <v>M61</v>
      </c>
      <c r="I64" t="str">
        <f>IF($I$3='Background Calc'!$S$3,'Background Calc'!S64,IF($I$3='Background Calc'!$T$3,'Background Calc'!T64,IF($I$3='Background Calc'!$U$3,'Background Calc'!U64,IF($I$3='Background Calc'!$V$3,'Background Calc'!V64,IF($I$3='Background Calc'!$W$3,'Background Calc'!W64,IF($I$3='Background Calc'!$X$3,'Background Calc'!X64,IF($I$3='Background Calc'!$Y$3,'Background Calc'!Y64,IF($I$3='Background Calc'!$Z$3,'Background Calc'!Z64,IF($I$3='Background Calc'!$AA$3,'Background Calc'!AA64,IF($I$3='Background Calc'!$AB$3,'Background Calc'!AB64,IF($I$3='Background Calc'!$AC$3,'Background Calc'!AC64,IF($I$3='Background Calc'!$AD$3,'Background Calc'!AD64,IF($I$3='Background Calc'!$AE$3,'Background Calc'!AE64,IF($I$3='Background Calc'!$AF$3,'Background Calc'!AF64,IF($I$3='Background Calc'!$AG$3,'Background Calc'!AG64)))))))))))))))</f>
        <v>Food growing space</v>
      </c>
      <c r="K64" t="str">
        <f>Database!B67</f>
        <v>M61</v>
      </c>
      <c r="L64" t="str">
        <f>IF($L$3='Background Calc'!$AI$3,'Background Calc'!AI64,IF($L$3='Background Calc'!$AJ$3,'Background Calc'!AJ64,IF($L$3='Background Calc'!$AK$3,'Background Calc'!AK64,IF($L$3='Background Calc'!$AL$3,'Background Calc'!AL64,IF($L$3='Background Calc'!$AM$3,'Background Calc'!AM64,IF($L$3='Background Calc'!$AN$3,'Background Calc'!AN64,IF($L$3='Background Calc'!$AO$3,'Background Calc'!AO64)))))))</f>
        <v>Food growing space</v>
      </c>
      <c r="N64" t="str">
        <f>Database!B67</f>
        <v>M61</v>
      </c>
      <c r="O64">
        <f t="shared" si="0"/>
        <v>0</v>
      </c>
      <c r="S64" s="49" t="s">
        <v>297</v>
      </c>
    </row>
    <row r="65" spans="2:19">
      <c r="B65" t="str">
        <f>Database!B68</f>
        <v>M62</v>
      </c>
      <c r="C65" t="str">
        <f>IF($C$3='Background Calc'!$B$3,'Background Calc'!B65,IF($C$3='Background Calc'!$C$3,'Background Calc'!C65,IF($C$3='Background Calc'!$D$3,'Background Calc'!D65,IF($C$3='Background Calc'!$E$3,'Background Calc'!E65))))</f>
        <v>Cool spaces – below ground</v>
      </c>
      <c r="E65" t="str">
        <f>Database!B68</f>
        <v>M62</v>
      </c>
      <c r="F65">
        <f>IF($F$3='Background Calc'!$G$3,'Background Calc'!G65,IF($F$3='Background Calc'!$H$3,'Background Calc'!H65,IF($F$3='Background Calc'!$I$3,'Background Calc'!I65,IF($F$3='Background Calc'!$J$3,'Background Calc'!J65,IF($F$3='Background Calc'!$K$3,'Background Calc'!K65,IF($F$3='Background Calc'!$L$3,'Background Calc'!L65,IF($F$3='Background Calc'!$M$3,'Background Calc'!M65,IF($F$3='Background Calc'!$N$3,'Background Calc'!N65,IF($F$3='Background Calc'!$O$3,'Background Calc'!O65,IF($F$3='Background Calc'!$P$3,'Background Calc'!P65,IF($F$3='Background Calc'!$Q$3,'Background Calc'!Q65)))))))))))</f>
        <v>0</v>
      </c>
      <c r="H65" t="str">
        <f>Database!B68</f>
        <v>M62</v>
      </c>
      <c r="I65" t="str">
        <f>IF($I$3='Background Calc'!$S$3,'Background Calc'!S65,IF($I$3='Background Calc'!$T$3,'Background Calc'!T65,IF($I$3='Background Calc'!$U$3,'Background Calc'!U65,IF($I$3='Background Calc'!$V$3,'Background Calc'!V65,IF($I$3='Background Calc'!$W$3,'Background Calc'!W65,IF($I$3='Background Calc'!$X$3,'Background Calc'!X65,IF($I$3='Background Calc'!$Y$3,'Background Calc'!Y65,IF($I$3='Background Calc'!$Z$3,'Background Calc'!Z65,IF($I$3='Background Calc'!$AA$3,'Background Calc'!AA65,IF($I$3='Background Calc'!$AB$3,'Background Calc'!AB65,IF($I$3='Background Calc'!$AC$3,'Background Calc'!AC65,IF($I$3='Background Calc'!$AD$3,'Background Calc'!AD65,IF($I$3='Background Calc'!$AE$3,'Background Calc'!AE65,IF($I$3='Background Calc'!$AF$3,'Background Calc'!AF65,IF($I$3='Background Calc'!$AG$3,'Background Calc'!AG65)))))))))))))))</f>
        <v>Cool spaces – below ground</v>
      </c>
      <c r="K65" t="str">
        <f>Database!B68</f>
        <v>M62</v>
      </c>
      <c r="L65" t="str">
        <f>IF($L$3='Background Calc'!$AI$3,'Background Calc'!AI65,IF($L$3='Background Calc'!$AJ$3,'Background Calc'!AJ65,IF($L$3='Background Calc'!$AK$3,'Background Calc'!AK65,IF($L$3='Background Calc'!$AL$3,'Background Calc'!AL65,IF($L$3='Background Calc'!$AM$3,'Background Calc'!AM65,IF($L$3='Background Calc'!$AN$3,'Background Calc'!AN65,IF($L$3='Background Calc'!$AO$3,'Background Calc'!AO65)))))))</f>
        <v>Cool spaces – below ground</v>
      </c>
      <c r="N65" t="str">
        <f>Database!B68</f>
        <v>M62</v>
      </c>
      <c r="O65">
        <f t="shared" si="0"/>
        <v>0</v>
      </c>
      <c r="S65" s="49" t="s">
        <v>300</v>
      </c>
    </row>
    <row r="66" spans="2:19">
      <c r="B66" t="str">
        <f>Database!B69</f>
        <v>M63</v>
      </c>
      <c r="C66" t="str">
        <f>IF($C$3='Background Calc'!$B$3,'Background Calc'!B66,IF($C$3='Background Calc'!$C$3,'Background Calc'!C66,IF($C$3='Background Calc'!$D$3,'Background Calc'!D66,IF($C$3='Background Calc'!$E$3,'Background Calc'!E66))))</f>
        <v>Cool spaces – publicly accessible network</v>
      </c>
      <c r="E66" t="str">
        <f>Database!B69</f>
        <v>M63</v>
      </c>
      <c r="F66" t="str">
        <f>IF($F$3='Background Calc'!$G$3,'Background Calc'!G66,IF($F$3='Background Calc'!$H$3,'Background Calc'!H66,IF($F$3='Background Calc'!$I$3,'Background Calc'!I66,IF($F$3='Background Calc'!$J$3,'Background Calc'!J66,IF($F$3='Background Calc'!$K$3,'Background Calc'!K66,IF($F$3='Background Calc'!$L$3,'Background Calc'!L66,IF($F$3='Background Calc'!$M$3,'Background Calc'!M66,IF($F$3='Background Calc'!$N$3,'Background Calc'!N66,IF($F$3='Background Calc'!$O$3,'Background Calc'!O66,IF($F$3='Background Calc'!$P$3,'Background Calc'!P66,IF($F$3='Background Calc'!$Q$3,'Background Calc'!Q66)))))))))))</f>
        <v>Cool spaces – publicly accessible network</v>
      </c>
      <c r="H66" t="str">
        <f>Database!B69</f>
        <v>M63</v>
      </c>
      <c r="I66" t="str">
        <f>IF($I$3='Background Calc'!$S$3,'Background Calc'!S66,IF($I$3='Background Calc'!$T$3,'Background Calc'!T66,IF($I$3='Background Calc'!$U$3,'Background Calc'!U66,IF($I$3='Background Calc'!$V$3,'Background Calc'!V66,IF($I$3='Background Calc'!$W$3,'Background Calc'!W66,IF($I$3='Background Calc'!$X$3,'Background Calc'!X66,IF($I$3='Background Calc'!$Y$3,'Background Calc'!Y66,IF($I$3='Background Calc'!$Z$3,'Background Calc'!Z66,IF($I$3='Background Calc'!$AA$3,'Background Calc'!AA66,IF($I$3='Background Calc'!$AB$3,'Background Calc'!AB66,IF($I$3='Background Calc'!$AC$3,'Background Calc'!AC66,IF($I$3='Background Calc'!$AD$3,'Background Calc'!AD66,IF($I$3='Background Calc'!$AE$3,'Background Calc'!AE66,IF($I$3='Background Calc'!$AF$3,'Background Calc'!AF66,IF($I$3='Background Calc'!$AG$3,'Background Calc'!AG66)))))))))))))))</f>
        <v>Cool spaces – publicly accessible network</v>
      </c>
      <c r="K66" t="str">
        <f>Database!B69</f>
        <v>M63</v>
      </c>
      <c r="L66" t="str">
        <f>IF($L$3='Background Calc'!$AI$3,'Background Calc'!AI66,IF($L$3='Background Calc'!$AJ$3,'Background Calc'!AJ66,IF($L$3='Background Calc'!$AK$3,'Background Calc'!AK66,IF($L$3='Background Calc'!$AL$3,'Background Calc'!AL66,IF($L$3='Background Calc'!$AM$3,'Background Calc'!AM66,IF($L$3='Background Calc'!$AN$3,'Background Calc'!AN66,IF($L$3='Background Calc'!$AO$3,'Background Calc'!AO66)))))))</f>
        <v>Cool spaces – publicly accessible network</v>
      </c>
      <c r="N66" t="str">
        <f>Database!B69</f>
        <v>M63</v>
      </c>
      <c r="O66" t="str">
        <f t="shared" si="0"/>
        <v>Cool spaces – publicly accessible network</v>
      </c>
      <c r="S66" s="49" t="s">
        <v>309</v>
      </c>
    </row>
    <row r="67" spans="2:19">
      <c r="B67" t="str">
        <f>Database!B70</f>
        <v>M64</v>
      </c>
      <c r="C67" t="str">
        <f>IF($C$3='Background Calc'!$B$3,'Background Calc'!B67,IF($C$3='Background Calc'!$C$3,'Background Calc'!C67,IF($C$3='Background Calc'!$D$3,'Background Calc'!D67,IF($C$3='Background Calc'!$E$3,'Background Calc'!E67))))</f>
        <v>Other habitat enhancements</v>
      </c>
      <c r="E67" t="str">
        <f>Database!B70</f>
        <v>M64</v>
      </c>
      <c r="F67" t="str">
        <f>IF($F$3='Background Calc'!$G$3,'Background Calc'!G67,IF($F$3='Background Calc'!$H$3,'Background Calc'!H67,IF($F$3='Background Calc'!$I$3,'Background Calc'!I67,IF($F$3='Background Calc'!$J$3,'Background Calc'!J67,IF($F$3='Background Calc'!$K$3,'Background Calc'!K67,IF($F$3='Background Calc'!$L$3,'Background Calc'!L67,IF($F$3='Background Calc'!$M$3,'Background Calc'!M67,IF($F$3='Background Calc'!$N$3,'Background Calc'!N67,IF($F$3='Background Calc'!$O$3,'Background Calc'!O67,IF($F$3='Background Calc'!$P$3,'Background Calc'!P67,IF($F$3='Background Calc'!$Q$3,'Background Calc'!Q67)))))))))))</f>
        <v>Other habitat enhancements</v>
      </c>
      <c r="H67" t="str">
        <f>Database!B70</f>
        <v>M64</v>
      </c>
      <c r="I67" t="str">
        <f>IF($I$3='Background Calc'!$S$3,'Background Calc'!S67,IF($I$3='Background Calc'!$T$3,'Background Calc'!T67,IF($I$3='Background Calc'!$U$3,'Background Calc'!U67,IF($I$3='Background Calc'!$V$3,'Background Calc'!V67,IF($I$3='Background Calc'!$W$3,'Background Calc'!W67,IF($I$3='Background Calc'!$X$3,'Background Calc'!X67,IF($I$3='Background Calc'!$Y$3,'Background Calc'!Y67,IF($I$3='Background Calc'!$Z$3,'Background Calc'!Z67,IF($I$3='Background Calc'!$AA$3,'Background Calc'!AA67,IF($I$3='Background Calc'!$AB$3,'Background Calc'!AB67,IF($I$3='Background Calc'!$AC$3,'Background Calc'!AC67,IF($I$3='Background Calc'!$AD$3,'Background Calc'!AD67,IF($I$3='Background Calc'!$AE$3,'Background Calc'!AE67,IF($I$3='Background Calc'!$AF$3,'Background Calc'!AF67,IF($I$3='Background Calc'!$AG$3,'Background Calc'!AG67)))))))))))))))</f>
        <v>Other habitat enhancements</v>
      </c>
      <c r="K67" t="str">
        <f>Database!B70</f>
        <v>M64</v>
      </c>
      <c r="L67" t="str">
        <f>IF($L$3='Background Calc'!$AI$3,'Background Calc'!AI67,IF($L$3='Background Calc'!$AJ$3,'Background Calc'!AJ67,IF($L$3='Background Calc'!$AK$3,'Background Calc'!AK67,IF($L$3='Background Calc'!$AL$3,'Background Calc'!AL67,IF($L$3='Background Calc'!$AM$3,'Background Calc'!AM67,IF($L$3='Background Calc'!$AN$3,'Background Calc'!AN67,IF($L$3='Background Calc'!$AO$3,'Background Calc'!AO67)))))))</f>
        <v>Other habitat enhancements</v>
      </c>
      <c r="N67" t="str">
        <f>Database!B70</f>
        <v>M64</v>
      </c>
      <c r="O67" t="str">
        <f t="shared" si="0"/>
        <v>Other habitat enhancements</v>
      </c>
      <c r="S67" s="49" t="s">
        <v>279</v>
      </c>
    </row>
    <row r="68" spans="2:19">
      <c r="B68" t="str">
        <f>Database!B71</f>
        <v>M65</v>
      </c>
      <c r="C68">
        <f>IF($C$3='Background Calc'!$B$3,'Background Calc'!B68,IF($C$3='Background Calc'!$C$3,'Background Calc'!C68,IF($C$3='Background Calc'!$D$3,'Background Calc'!D68,IF($C$3='Background Calc'!$E$3,'Background Calc'!E68))))</f>
        <v>0</v>
      </c>
      <c r="E68" t="str">
        <f>Database!B71</f>
        <v>M65</v>
      </c>
      <c r="F68" t="str">
        <f>IF($F$3='Background Calc'!$G$3,'Background Calc'!G68,IF($F$3='Background Calc'!$H$3,'Background Calc'!H68,IF($F$3='Background Calc'!$I$3,'Background Calc'!I68,IF($F$3='Background Calc'!$J$3,'Background Calc'!J68,IF($F$3='Background Calc'!$K$3,'Background Calc'!K68,IF($F$3='Background Calc'!$L$3,'Background Calc'!L68,IF($F$3='Background Calc'!$M$3,'Background Calc'!M68,IF($F$3='Background Calc'!$N$3,'Background Calc'!N68,IF($F$3='Background Calc'!$O$3,'Background Calc'!O68,IF($F$3='Background Calc'!$P$3,'Background Calc'!P68,IF($F$3='Background Calc'!$Q$3,'Background Calc'!Q68)))))))))))</f>
        <v>Soil remediation</v>
      </c>
      <c r="H68" t="str">
        <f>Database!B71</f>
        <v>M65</v>
      </c>
      <c r="I68">
        <f>IF($I$3='Background Calc'!$S$3,'Background Calc'!S68,IF($I$3='Background Calc'!$T$3,'Background Calc'!T68,IF($I$3='Background Calc'!$U$3,'Background Calc'!U68,IF($I$3='Background Calc'!$V$3,'Background Calc'!V68,IF($I$3='Background Calc'!$W$3,'Background Calc'!W68,IF($I$3='Background Calc'!$X$3,'Background Calc'!X68,IF($I$3='Background Calc'!$Y$3,'Background Calc'!Y68,IF($I$3='Background Calc'!$Z$3,'Background Calc'!Z68,IF($I$3='Background Calc'!$AA$3,'Background Calc'!AA68,IF($I$3='Background Calc'!$AB$3,'Background Calc'!AB68,IF($I$3='Background Calc'!$AC$3,'Background Calc'!AC68,IF($I$3='Background Calc'!$AD$3,'Background Calc'!AD68,IF($I$3='Background Calc'!$AE$3,'Background Calc'!AE68,IF($I$3='Background Calc'!$AF$3,'Background Calc'!AF68,IF($I$3='Background Calc'!$AG$3,'Background Calc'!AG68)))))))))))))))</f>
        <v>0</v>
      </c>
      <c r="K68" t="str">
        <f>Database!B71</f>
        <v>M65</v>
      </c>
      <c r="L68" t="str">
        <f>IF($L$3='Background Calc'!$AI$3,'Background Calc'!AI68,IF($L$3='Background Calc'!$AJ$3,'Background Calc'!AJ68,IF($L$3='Background Calc'!$AK$3,'Background Calc'!AK68,IF($L$3='Background Calc'!$AL$3,'Background Calc'!AL68,IF($L$3='Background Calc'!$AM$3,'Background Calc'!AM68,IF($L$3='Background Calc'!$AN$3,'Background Calc'!AN68,IF($L$3='Background Calc'!$AO$3,'Background Calc'!AO68)))))))</f>
        <v>Soil remediation</v>
      </c>
      <c r="N68" t="str">
        <f>Database!B71</f>
        <v>M65</v>
      </c>
      <c r="O68">
        <f t="shared" si="0"/>
        <v>0</v>
      </c>
      <c r="S68" s="49" t="s">
        <v>306</v>
      </c>
    </row>
    <row r="69" spans="2:19">
      <c r="B69" t="str">
        <f>Database!B72</f>
        <v>M66</v>
      </c>
      <c r="C69">
        <f>IF($C$3='Background Calc'!$B$3,'Background Calc'!B69,IF($C$3='Background Calc'!$C$3,'Background Calc'!C69,IF($C$3='Background Calc'!$D$3,'Background Calc'!D69,IF($C$3='Background Calc'!$E$3,'Background Calc'!E69))))</f>
        <v>0</v>
      </c>
      <c r="E69" t="str">
        <f>Database!B72</f>
        <v>M66</v>
      </c>
      <c r="F69" t="str">
        <f>IF($F$3='Background Calc'!$G$3,'Background Calc'!G69,IF($F$3='Background Calc'!$H$3,'Background Calc'!H69,IF($F$3='Background Calc'!$I$3,'Background Calc'!I69,IF($F$3='Background Calc'!$J$3,'Background Calc'!J69,IF($F$3='Background Calc'!$K$3,'Background Calc'!K69,IF($F$3='Background Calc'!$L$3,'Background Calc'!L69,IF($F$3='Background Calc'!$M$3,'Background Calc'!M69,IF($F$3='Background Calc'!$N$3,'Background Calc'!N69,IF($F$3='Background Calc'!$O$3,'Background Calc'!O69,IF($F$3='Background Calc'!$P$3,'Background Calc'!P69,IF($F$3='Background Calc'!$Q$3,'Background Calc'!Q69)))))))))))</f>
        <v>Lawn drainage</v>
      </c>
      <c r="H69" t="str">
        <f>Database!B72</f>
        <v>M66</v>
      </c>
      <c r="I69">
        <f>IF($I$3='Background Calc'!$S$3,'Background Calc'!S69,IF($I$3='Background Calc'!$T$3,'Background Calc'!T69,IF($I$3='Background Calc'!$U$3,'Background Calc'!U69,IF($I$3='Background Calc'!$V$3,'Background Calc'!V69,IF($I$3='Background Calc'!$W$3,'Background Calc'!W69,IF($I$3='Background Calc'!$X$3,'Background Calc'!X69,IF($I$3='Background Calc'!$Y$3,'Background Calc'!Y69,IF($I$3='Background Calc'!$Z$3,'Background Calc'!Z69,IF($I$3='Background Calc'!$AA$3,'Background Calc'!AA69,IF($I$3='Background Calc'!$AB$3,'Background Calc'!AB69,IF($I$3='Background Calc'!$AC$3,'Background Calc'!AC69,IF($I$3='Background Calc'!$AD$3,'Background Calc'!AD69,IF($I$3='Background Calc'!$AE$3,'Background Calc'!AE69,IF($I$3='Background Calc'!$AF$3,'Background Calc'!AF69,IF($I$3='Background Calc'!$AG$3,'Background Calc'!AG69)))))))))))))))</f>
        <v>0</v>
      </c>
      <c r="K69" t="str">
        <f>Database!B72</f>
        <v>M66</v>
      </c>
      <c r="L69" t="str">
        <f>IF($L$3='Background Calc'!$AI$3,'Background Calc'!AI69,IF($L$3='Background Calc'!$AJ$3,'Background Calc'!AJ69,IF($L$3='Background Calc'!$AK$3,'Background Calc'!AK69,IF($L$3='Background Calc'!$AL$3,'Background Calc'!AL69,IF($L$3='Background Calc'!$AM$3,'Background Calc'!AM69,IF($L$3='Background Calc'!$AN$3,'Background Calc'!AN69,IF($L$3='Background Calc'!$AO$3,'Background Calc'!AO69)))))))</f>
        <v>Lawn drainage</v>
      </c>
      <c r="N69" t="str">
        <f>Database!B72</f>
        <v>M66</v>
      </c>
      <c r="O69">
        <f t="shared" ref="O69" si="1">IF(AND(C69=F69,F69=I69,I69=L69),L69,0)</f>
        <v>0</v>
      </c>
    </row>
  </sheetData>
  <pageMargins left="0.7" right="0.7" top="0.75" bottom="0.75" header="0.3" footer="0.3"/>
  <pageSetup paperSize="9"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AC1B1F-3992-4257-911F-4D1A85152FE6}">
  <sheetPr codeName="Sheet11"/>
  <dimension ref="A1:G33"/>
  <sheetViews>
    <sheetView topLeftCell="C4" zoomScale="80" zoomScaleNormal="80" workbookViewId="0">
      <selection activeCell="G8" sqref="G8"/>
    </sheetView>
  </sheetViews>
  <sheetFormatPr defaultRowHeight="16.5"/>
  <cols>
    <col min="1" max="1" width="2.5" customWidth="1"/>
    <col min="2" max="2" width="12.625" customWidth="1"/>
    <col min="3" max="3" width="124.375" customWidth="1"/>
    <col min="4" max="4" width="13.375" customWidth="1"/>
    <col min="5" max="5" width="41.5" customWidth="1"/>
    <col min="6" max="6" width="11.5" customWidth="1"/>
    <col min="7" max="7" width="48.875" customWidth="1"/>
  </cols>
  <sheetData>
    <row r="1" spans="1:7" s="59" customFormat="1" ht="23.25" customHeight="1">
      <c r="A1" s="160" t="s">
        <v>338</v>
      </c>
      <c r="B1" s="160"/>
      <c r="C1" s="160"/>
    </row>
    <row r="2" spans="1:7" ht="8.25" customHeight="1"/>
    <row r="3" spans="1:7" ht="24.75" customHeight="1">
      <c r="B3" s="87" t="s">
        <v>125</v>
      </c>
      <c r="C3" s="161" t="str">
        <f>VLOOKUP(B3,Database!B7:C71,2,FALSE)</f>
        <v>Retain existing trees</v>
      </c>
      <c r="D3" s="161"/>
      <c r="E3" s="161"/>
      <c r="F3" s="88"/>
      <c r="G3" s="88"/>
    </row>
    <row r="4" spans="1:7" ht="113.25" customHeight="1">
      <c r="B4" s="66" t="s">
        <v>339</v>
      </c>
      <c r="C4" s="65" t="s">
        <v>371</v>
      </c>
      <c r="D4" s="112" t="s">
        <v>341</v>
      </c>
      <c r="E4" s="99" t="s">
        <v>372</v>
      </c>
      <c r="F4" s="95"/>
      <c r="G4" s="96"/>
    </row>
    <row r="5" spans="1:7" ht="91.5" customHeight="1">
      <c r="B5" s="162" t="s">
        <v>343</v>
      </c>
      <c r="C5" s="163" t="s">
        <v>373</v>
      </c>
      <c r="D5" s="108"/>
      <c r="E5" s="100"/>
      <c r="F5" s="97"/>
      <c r="G5" s="98"/>
    </row>
    <row r="6" spans="1:7" ht="45" customHeight="1">
      <c r="B6" s="162"/>
      <c r="C6" s="164"/>
      <c r="D6" s="66" t="s">
        <v>345</v>
      </c>
      <c r="E6" s="67" t="str">
        <f>B18&amp;" "&amp;B19&amp;CHAR(10)&amp;B20&amp;" "&amp;B21&amp;CHAR(10)&amp;B22&amp;" "&amp;B23</f>
        <v xml:space="preserve"> • Overheating
 • Biodiversity
 </v>
      </c>
      <c r="F6" s="112" t="s">
        <v>346</v>
      </c>
      <c r="G6" s="94" t="str">
        <f>F18&amp;" "&amp;F19&amp;" "&amp;F20&amp;CHAR(10)&amp;F21&amp;" "&amp;F22&amp;" "&amp;F23&amp;CHAR(10)&amp;F24&amp;" "&amp;F25&amp;" "&amp;F26&amp;CHAR(10)&amp;F27&amp;" "&amp;F28&amp;" "&amp;F29&amp;CHAR(10)&amp;F30&amp;" "&amp;F31&amp;" "&amp;F32&amp;" "&amp;F33</f>
        <v xml:space="preserve">• Intercepting rainfall • Surface water management 
• Air quality improvement • Enhancing biodiversity • Urban heat island
• Carbon reduction  • Heating/cooling load reduction
  • Indoor thermal comfort
• Streetscape improvement • Health and wellbeing • Noise reduction </v>
      </c>
    </row>
    <row r="7" spans="1:7" ht="40.5" customHeight="1">
      <c r="B7" s="162"/>
      <c r="C7" s="164"/>
      <c r="D7" s="66" t="s">
        <v>347</v>
      </c>
      <c r="E7" s="67" t="str">
        <f>C18&amp;CHAR(10)&amp;C19&amp;CHAR(10)&amp;C20</f>
        <v xml:space="preserve">
• City Public Realm
• Open Spaces</v>
      </c>
      <c r="F7" s="108"/>
      <c r="G7" s="94"/>
    </row>
    <row r="8" spans="1:7" ht="60" customHeight="1">
      <c r="B8" s="162"/>
      <c r="C8" s="164"/>
      <c r="D8" s="66" t="s">
        <v>348</v>
      </c>
      <c r="E8" s="67" t="str">
        <f>D18&amp;"  "&amp;D19&amp;CHAR(10)&amp;D20&amp;" "&amp;D21&amp;CHAR(10)&amp;D22&amp;"  "&amp;D23&amp;CHAR(10)&amp;D24&amp;"  "&amp;D25&amp;CHAR(10)&amp;D26&amp;"  "&amp;D27</f>
        <v xml:space="preserve">  
 • City Gardens
• Churchyard  • TfL Street
• CoL Street  • Civic Space
• Publicly Accessible Private Land  • Open Spaces</v>
      </c>
      <c r="F8" s="66" t="s">
        <v>349</v>
      </c>
      <c r="G8" s="65" t="str">
        <f>E18&amp;" "&amp;E19&amp;" "&amp;E20&amp;CHAR(10)&amp;E21&amp;" "&amp;E22&amp;" "&amp;E23&amp;CHAR(10)&amp;E24&amp;" "&amp;E25&amp;" "&amp;E26&amp;CHAR(10)&amp;E27&amp;" "&amp;E28&amp;" "&amp;E29&amp;CHAR(10)&amp;E30&amp;" "&amp;E31</f>
        <v xml:space="preserve">  
• Soft Landscaping • Shading and Outdoor Thermal Comfort 
 • SuDS • Habitat
• Water Efficiency/Irrigation </v>
      </c>
    </row>
    <row r="9" spans="1:7" ht="117.75" customHeight="1">
      <c r="B9" s="162" t="s">
        <v>350</v>
      </c>
      <c r="C9" s="163" t="s">
        <v>374</v>
      </c>
      <c r="D9" s="66" t="s">
        <v>352</v>
      </c>
      <c r="E9" s="93" t="s">
        <v>375</v>
      </c>
      <c r="F9" s="94"/>
      <c r="G9" s="94"/>
    </row>
    <row r="10" spans="1:7" ht="129" customHeight="1">
      <c r="B10" s="162"/>
      <c r="C10" s="164"/>
      <c r="D10" s="66" t="s">
        <v>354</v>
      </c>
      <c r="E10" s="93" t="s">
        <v>376</v>
      </c>
      <c r="F10" s="94"/>
      <c r="G10" s="94"/>
    </row>
    <row r="11" spans="1:7" ht="15" customHeight="1"/>
    <row r="17" spans="2:6" hidden="1">
      <c r="B17" s="62" t="s">
        <v>44</v>
      </c>
      <c r="C17" s="62" t="s">
        <v>39</v>
      </c>
      <c r="D17" s="62" t="s">
        <v>40</v>
      </c>
      <c r="E17" s="62" t="s">
        <v>41</v>
      </c>
      <c r="F17" s="62" t="s">
        <v>45</v>
      </c>
    </row>
    <row r="18" spans="2:6" hidden="1">
      <c r="B18" s="1" t="str">
        <f>IF(INDEX(Database!$AK$7:$AK$71,MATCH($B$3,Database!$B$7:$B$71,0))="Yes",CHAR(149)&amp;" "&amp;Database!$AK$5,"")</f>
        <v/>
      </c>
      <c r="C18" s="1" t="str">
        <f>IF(INDEX(Database!$E$7:$E$71,MATCH($B$3,Database!$B$7:$B$71,0))="Yes",CHAR(149)&amp;" "&amp;Database!$E$5,"")</f>
        <v/>
      </c>
      <c r="D18" s="1" t="str">
        <f>IF(INDEX(Database!$I$7:$I$71,MATCH($B$3,Database!$B$7:$B$71,0))="Yes",CHAR(149)&amp;" "&amp;Database!$I$5,"")</f>
        <v/>
      </c>
      <c r="E18" s="1" t="str">
        <f>IF(INDEX(Database!$T$7:$T$71,MATCH($B$3,Database!$B$7:$B$71,0))="Yes",CHAR(149)&amp;" "&amp;Database!$T$5,"")</f>
        <v/>
      </c>
      <c r="F18" s="1" t="str">
        <f>IF(INDEX(Database!$AQ$7:$AQ$71,MATCH($B$3,Database!$B$7:$B$71,0))=1,CHAR(149)&amp;" "&amp;Database!$AQ$5,"")</f>
        <v>• Intercepting rainfall</v>
      </c>
    </row>
    <row r="19" spans="2:6" hidden="1">
      <c r="B19" s="1" t="str">
        <f>IF(INDEX(Database!$AL$7:$AL$71,MATCH($B$3,Database!$B$7:$B$71,0))="Yes",CHAR(149)&amp;" "&amp;Database!$AL$5,"")</f>
        <v>• Overheating</v>
      </c>
      <c r="C19" s="1" t="str">
        <f>IF(INDEX(Database!$F$7:$F$71,MATCH($B$3,Database!$B$7:$B$71,0))="Yes",CHAR(149)&amp;" "&amp;Database!$F$5,"")</f>
        <v>• City Public Realm</v>
      </c>
      <c r="D19" s="1" t="str">
        <f>IF(INDEX(Database!$J$7:$J$71,MATCH($B$3,Database!$B$7:$B$71,0))="Yes",CHAR(149)&amp;" "&amp;Database!$J$5,"")</f>
        <v/>
      </c>
      <c r="E19" s="1" t="str">
        <f>IF(INDEX(Database!$U$7:$U$71,MATCH($B$3,Database!$B$7:$B$71,0))="Yes",CHAR(149)&amp;" "&amp;Database!$U$5,"")</f>
        <v/>
      </c>
      <c r="F19" s="1" t="str">
        <f>IF(INDEX(Database!$AR$7:$AR$71,MATCH($B$3,Database!$B$7:$B$71,0))=1,CHAR(149)&amp;" "&amp;Database!$AR$5,"")</f>
        <v>• Surface water management</v>
      </c>
    </row>
    <row r="20" spans="2:6" hidden="1">
      <c r="B20" s="1" t="str">
        <f>IF(INDEX(Database!$AM$7:$AM$71,MATCH($B$3,Database!$B$7:$B$71,0))="Yes",CHAR(149)&amp;" "&amp;Database!$AM$5,"")</f>
        <v/>
      </c>
      <c r="C20" s="1" t="str">
        <f>IF(INDEX(Database!$G$7:$G$71,MATCH($B$3,Database!$B$7:$B$71,0))="Yes",CHAR(149)&amp;" "&amp;Database!$G$5,"")</f>
        <v>• Open Spaces</v>
      </c>
      <c r="D20" s="1" t="str">
        <f>IF(INDEX(Database!$K$7:$K$71,MATCH($B$3,Database!$B$7:$B$71,0))="Yes",CHAR(149)&amp;" "&amp;Database!$K$5,"")</f>
        <v/>
      </c>
      <c r="E20" s="1" t="str">
        <f>IF(INDEX(Database!$V$7:$V$71,MATCH($B$3,Database!$B$7:$B$71,0))="Yes",CHAR(149)&amp;" "&amp;Database!$V$5,"")</f>
        <v/>
      </c>
      <c r="F20" s="1" t="str">
        <f>IF(INDEX(Database!$AS$7:$AS$71,MATCH($B$3,Database!$B$7:$B$71,0))=1,CHAR(149)&amp;" "&amp;Database!$AS$5,"")</f>
        <v/>
      </c>
    </row>
    <row r="21" spans="2:6" hidden="1">
      <c r="B21" s="1" t="str">
        <f>IF(INDEX(Database!$AN$7:$AN$71,MATCH($B$3,Database!$B$7:$B$71,0))="Yes",CHAR(149)&amp;" "&amp;Database!$AN$5,"")</f>
        <v>• Biodiversity</v>
      </c>
      <c r="C21" s="1"/>
      <c r="D21" s="1" t="str">
        <f>IF(INDEX(Database!$L$7:$L$71,MATCH($B$3,Database!$B$7:$B$71,0))="Yes",CHAR(149)&amp;" "&amp;Database!$L$5,"")</f>
        <v>• City Gardens</v>
      </c>
      <c r="E21" s="1" t="str">
        <f>IF(INDEX(Database!$W$7:$W$71,MATCH($B$3,Database!$B$7:$B$71,0))="Yes",CHAR(149)&amp;" "&amp;Database!$W$5,"")</f>
        <v/>
      </c>
      <c r="F21" s="1" t="str">
        <f>IF(INDEX(Database!$AT$7:$AT$71,MATCH($B$3,Database!$B$7:$B$71,0))=1,CHAR(149)&amp;" "&amp;Database!$AT$5,"")</f>
        <v>• Air quality improvement</v>
      </c>
    </row>
    <row r="22" spans="2:6" hidden="1">
      <c r="B22" s="1" t="str">
        <f>IF(INDEX(Database!$AO$7:$AO$71,MATCH($B$3,Database!$B$7:$B$71,0))="Yes",CHAR(149)&amp;" "&amp;Database!$AO$5,"")</f>
        <v/>
      </c>
      <c r="C22" s="1"/>
      <c r="D22" s="1" t="str">
        <f>IF(INDEX(Database!$M$7:$M$71,MATCH($B$3,Database!$B$7:$B$71,0))="Yes",CHAR(149)&amp;" "&amp;Database!$M$5,"")</f>
        <v>• Churchyard</v>
      </c>
      <c r="E22" s="1" t="str">
        <f>IF(INDEX(Database!$X$7:$X$71,MATCH($B$3,Database!$B$7:$B$71,0))="Yes",CHAR(149)&amp;" "&amp;Database!$X$5,"")</f>
        <v/>
      </c>
      <c r="F22" s="1" t="str">
        <f>IF(INDEX(Database!$AU$7:$AU$71,MATCH($B$3,Database!$B$7:$B$71,0))=1,CHAR(149)&amp;" "&amp;Database!$AU$5,"")</f>
        <v>• Enhancing biodiversity</v>
      </c>
    </row>
    <row r="23" spans="2:6" hidden="1">
      <c r="B23" s="1" t="str">
        <f>IF(INDEX(Database!$AP$7:$AP$71,MATCH($B$3,Database!$B$7:$B$71,0))="Yes",CHAR(149)&amp;" "&amp;Database!$AP$5,"")</f>
        <v/>
      </c>
      <c r="C23" s="1"/>
      <c r="D23" s="1" t="str">
        <f>IF(INDEX(Database!$N$7:$N$71,MATCH($B$3,Database!$B$7:$B$71,0))="Yes",CHAR(149)&amp;" "&amp;Database!$N$5,"")</f>
        <v>• TfL Street</v>
      </c>
      <c r="E23" s="1" t="str">
        <f>IF(INDEX(Database!$Y$7:$Y$71,MATCH($B$3,Database!$B$7:$B$71,0))="Yes",CHAR(149)&amp;" "&amp;Database!$Y$5,"")</f>
        <v/>
      </c>
      <c r="F23" s="1" t="str">
        <f>IF(INDEX(Database!$AV$7:$AV$71,MATCH($B$3,Database!$B$7:$B$71,0))=1,CHAR(149)&amp;" "&amp;Database!$AV$5,"")</f>
        <v>• Urban heat island</v>
      </c>
    </row>
    <row r="24" spans="2:6" hidden="1">
      <c r="B24" s="1"/>
      <c r="C24" s="1"/>
      <c r="D24" s="1" t="str">
        <f>IF(INDEX(Database!$O$7:$O$71,MATCH($B$3,Database!$B$7:$B$71,0))="Yes",CHAR(149)&amp;" "&amp;Database!$O$5,"")</f>
        <v>• CoL Street</v>
      </c>
      <c r="E24" s="1" t="str">
        <f>IF(INDEX(Database!$Z$7:$Z$71,MATCH($B$3,Database!$B$7:$B$71,0))="Yes",CHAR(149)&amp;" "&amp;Database!$Z$5,"")</f>
        <v>• Soft Landscaping</v>
      </c>
      <c r="F24" s="1" t="str">
        <f>IF(INDEX(Database!$AW$7:$AW$71,MATCH($B$3,Database!$B$7:$B$71,0))=1,CHAR(149)&amp;" "&amp;Database!$AW$5,"")</f>
        <v>• Carbon reduction</v>
      </c>
    </row>
    <row r="25" spans="2:6" hidden="1">
      <c r="B25" s="1"/>
      <c r="C25" s="1"/>
      <c r="D25" s="1" t="str">
        <f>IF(INDEX(Database!$P$7:$P$71,MATCH($B$3,Database!$B$7:$B$71,0))="Yes",CHAR(149)&amp;" "&amp;Database!$P$5,"")</f>
        <v>• Civic Space</v>
      </c>
      <c r="E25" s="1" t="str">
        <f>IF(INDEX(Database!$AA$7:$AA$71,MATCH($B$3,Database!$B$7:$B$71,0))="Yes",CHAR(149)&amp;" "&amp;Database!$AA$5,"")</f>
        <v>• Shading and Outdoor Thermal Comfort</v>
      </c>
      <c r="F25" s="1" t="str">
        <f>IF(INDEX(Database!$AX$7:$AX$71,MATCH($B$3,Database!$B$7:$B$71,0))=1,CHAR(149)&amp;" "&amp;Database!$AX$5,"")</f>
        <v/>
      </c>
    </row>
    <row r="26" spans="2:6" hidden="1">
      <c r="B26" s="1"/>
      <c r="C26" s="1"/>
      <c r="D26" s="1" t="str">
        <f>IF(INDEX(Database!$Q$7:$Q$71,MATCH($B$3,Database!$B$7:$B$71,0))="Yes",CHAR(149)&amp;" "&amp;Database!$Q$5,"")</f>
        <v>• Publicly Accessible Private Land</v>
      </c>
      <c r="E26" s="1" t="str">
        <f>IF(INDEX(Database!$AB$7:$AB$71,MATCH($B$3,Database!$B$7:$B$71,0))="Yes",CHAR(149)&amp;" "&amp;Database!$AB$5,"")</f>
        <v/>
      </c>
      <c r="F26" s="1" t="str">
        <f>IF(INDEX(Database!$AY$7:$AY$71,MATCH($B$3,Database!$B$7:$B$71,0))=1,CHAR(149)&amp;" "&amp;Database!$AY$5,"")</f>
        <v>• Heating/cooling load reduction</v>
      </c>
    </row>
    <row r="27" spans="2:6" hidden="1">
      <c r="B27" s="1"/>
      <c r="C27" s="1"/>
      <c r="D27" s="1" t="str">
        <f>IF(INDEX(Database!$R$7:$R$71,MATCH($B$3,Database!$B$7:$B$71,0))="Yes",CHAR(149)&amp;" "&amp;Database!$R$5,"")</f>
        <v>• Open Spaces</v>
      </c>
      <c r="E27" s="1" t="str">
        <f>IF(INDEX(Database!$AC$7:$AC$71,MATCH($B$3,Database!$B$7:$B$71,0))="Yes",CHAR(149)&amp;" "&amp;Database!$AC$5,"")</f>
        <v/>
      </c>
      <c r="F27" s="1" t="str">
        <f>IF(INDEX(Database!$AZ$7:$AZ$71,MATCH($B$3,Database!$B$7:$B$71,0))=1,CHAR(149)&amp;" "&amp;Database!$AZ$5,"")</f>
        <v/>
      </c>
    </row>
    <row r="28" spans="2:6" hidden="1">
      <c r="B28" s="1"/>
      <c r="C28" s="1"/>
      <c r="D28" s="1"/>
      <c r="E28" s="1" t="str">
        <f>IF(INDEX(Database!$AD$7:$AD$71,MATCH($B$3,Database!$B$7:$B$71,0))="Yes",CHAR(149)&amp;" "&amp;Database!$AD$5,"")</f>
        <v>• SuDS</v>
      </c>
      <c r="F28" s="1" t="str">
        <f>IF(INDEX(Database!$BA$7:$BA$71,MATCH($B$3,Database!$B$7:$B$71,0))=1,CHAR(149)&amp;" "&amp;Database!$BA$5,"")</f>
        <v/>
      </c>
    </row>
    <row r="29" spans="2:6" hidden="1">
      <c r="B29" s="1"/>
      <c r="C29" s="1"/>
      <c r="D29" s="1"/>
      <c r="E29" s="1" t="str">
        <f>IF(INDEX(Database!$AE$7:$AE$71,MATCH($B$3,Database!$B$7:$B$71,0))="Yes",CHAR(149)&amp;" "&amp;Database!$AE$5,"")</f>
        <v>• Habitat</v>
      </c>
      <c r="F29" s="1" t="str">
        <f>IF(INDEX(Database!$BB$7:$BB$71,MATCH($B$3,Database!$B$7:$B$71,0))=1,CHAR(149)&amp;" "&amp;Database!$BB$5,"")</f>
        <v>• Indoor thermal comfort</v>
      </c>
    </row>
    <row r="30" spans="2:6" hidden="1">
      <c r="B30" s="1"/>
      <c r="C30" s="1"/>
      <c r="D30" s="1"/>
      <c r="E30" s="1" t="str">
        <f>IF(INDEX(Database!$AF$7:$AF$71,MATCH($B$3,Database!$B$7:$B$71,0))="Yes",CHAR(149)&amp;" "&amp;Database!$AF$5,"")</f>
        <v>• Water Efficiency/Irrigation</v>
      </c>
      <c r="F30" s="1" t="str">
        <f>IF(INDEX(Database!$BC$7:$BC$71,MATCH($B$3,Database!$B$7:$B$71,0))=1,CHAR(149)&amp;" "&amp;Database!$BC$5,"")</f>
        <v>• Streetscape improvement</v>
      </c>
    </row>
    <row r="31" spans="2:6" hidden="1">
      <c r="B31" s="1"/>
      <c r="C31" s="1"/>
      <c r="D31" s="1"/>
      <c r="E31" s="1" t="str">
        <f>IF(INDEX(Database!$AG$7:$AG$71,MATCH($B$3,Database!$B$7:$B$71,0))="Yes",CHAR(149)&amp;" "&amp;Database!$AG$5,"")</f>
        <v/>
      </c>
      <c r="F31" s="1" t="str">
        <f>IF(INDEX(Database!$BD$7:$BD$71,MATCH($B$3,Database!$B$7:$B$71,0))=1,CHAR(149)&amp;" "&amp;Database!$BD$5,"")</f>
        <v>• Health and wellbeing</v>
      </c>
    </row>
    <row r="32" spans="2:6" hidden="1">
      <c r="B32" s="1"/>
      <c r="C32" s="1"/>
      <c r="D32" s="1"/>
      <c r="E32" s="1"/>
      <c r="F32" s="1" t="str">
        <f>IF(INDEX(Database!$BE$7:$BE$71,MATCH($B$3,Database!$B$7:$B$71,0))=1,CHAR(149)&amp;" "&amp;Database!$BE$5,"")</f>
        <v>• Noise reduction</v>
      </c>
    </row>
    <row r="33" spans="2:6" hidden="1">
      <c r="B33" s="1"/>
      <c r="C33" s="1"/>
      <c r="D33" s="1"/>
      <c r="E33" s="1"/>
      <c r="F33" s="1" t="str">
        <f>IF(INDEX(Database!$BF$7:$BF$71,MATCH($B$3,Database!$B$7:$B$71,0))=1,CHAR(149)&amp;" "&amp;Database!$BF$5,"")</f>
        <v/>
      </c>
    </row>
  </sheetData>
  <mergeCells count="6">
    <mergeCell ref="B9:B10"/>
    <mergeCell ref="C9:C10"/>
    <mergeCell ref="A1:C1"/>
    <mergeCell ref="C3:E3"/>
    <mergeCell ref="B5:B8"/>
    <mergeCell ref="C5:C8"/>
  </mergeCells>
  <hyperlinks>
    <hyperlink ref="A1" location="'Criteria Selection'!A1" display="&lt; BACK TO CRITERIA SELECTION" xr:uid="{5FB23EC8-8680-4DFF-8DF8-E8F7B6DA037F}"/>
  </hyperlink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1FC99A-8968-4DBA-A4AF-C83BD3DD6861}">
  <sheetPr codeName="Sheet12"/>
  <dimension ref="A1:G33"/>
  <sheetViews>
    <sheetView topLeftCell="D3" zoomScale="80" zoomScaleNormal="80" workbookViewId="0">
      <selection activeCell="G8" sqref="G8"/>
    </sheetView>
  </sheetViews>
  <sheetFormatPr defaultRowHeight="16.5"/>
  <cols>
    <col min="1" max="1" width="2.5" customWidth="1"/>
    <col min="2" max="2" width="12.625" customWidth="1"/>
    <col min="3" max="3" width="124.375" customWidth="1"/>
    <col min="4" max="4" width="13.375" customWidth="1"/>
    <col min="5" max="5" width="41.5" customWidth="1"/>
    <col min="6" max="6" width="11.5" customWidth="1"/>
    <col min="7" max="7" width="48.875" customWidth="1"/>
  </cols>
  <sheetData>
    <row r="1" spans="1:7" s="59" customFormat="1" ht="23.25" customHeight="1">
      <c r="A1" s="160" t="s">
        <v>338</v>
      </c>
      <c r="B1" s="160"/>
      <c r="C1" s="160"/>
    </row>
    <row r="2" spans="1:7" ht="8.25" customHeight="1"/>
    <row r="3" spans="1:7" ht="24.75" customHeight="1">
      <c r="B3" s="87" t="s">
        <v>129</v>
      </c>
      <c r="C3" s="161" t="str">
        <f>VLOOKUP(B3,Database!B7:C71,2,FALSE)</f>
        <v>Rain gardens (SuDS)</v>
      </c>
      <c r="D3" s="161"/>
      <c r="E3" s="161"/>
      <c r="F3" s="88"/>
      <c r="G3" s="88"/>
    </row>
    <row r="4" spans="1:7" ht="113.25" customHeight="1">
      <c r="B4" s="66" t="s">
        <v>339</v>
      </c>
      <c r="C4" s="65" t="s">
        <v>377</v>
      </c>
      <c r="D4" s="112" t="s">
        <v>378</v>
      </c>
      <c r="E4" s="101" t="s">
        <v>379</v>
      </c>
      <c r="F4" s="95"/>
      <c r="G4" s="96"/>
    </row>
    <row r="5" spans="1:7" ht="80.25" customHeight="1">
      <c r="B5" s="162" t="s">
        <v>343</v>
      </c>
      <c r="C5" s="163" t="s">
        <v>380</v>
      </c>
      <c r="D5" s="108"/>
      <c r="E5" s="100"/>
      <c r="F5" s="97"/>
      <c r="G5" s="98"/>
    </row>
    <row r="6" spans="1:7" ht="45" customHeight="1">
      <c r="B6" s="162"/>
      <c r="C6" s="164"/>
      <c r="D6" s="66" t="s">
        <v>345</v>
      </c>
      <c r="E6" s="67" t="str">
        <f>B18&amp;" "&amp;B19&amp;CHAR(10)&amp;B20&amp;" "&amp;B21&amp;CHAR(10)&amp;B22&amp;" "&amp;B23</f>
        <v xml:space="preserve">• Flooding 
 • Biodiversity
 </v>
      </c>
      <c r="F6" s="112" t="s">
        <v>381</v>
      </c>
      <c r="G6" s="115" t="str">
        <f>F18&amp;" "&amp;F19&amp;" "&amp;F20&amp;CHAR(10)&amp;F21&amp;" "&amp;F22&amp;" "&amp;F23&amp;CHAR(10)&amp;F24&amp;" "&amp;F25&amp;" "&amp;F26&amp;CHAR(10)&amp;F27&amp;" "&amp;F28&amp;" "&amp;F29&amp;CHAR(10)&amp;F30&amp;" "&amp;F31&amp;" "&amp;F32&amp;" "&amp;F33</f>
        <v>• Intercepting rainfall • Surface water management 
• Air quality improvement • Enhancing biodiversity • Urban heat island
• Streetscape improvement • Health and wellbeing  • Amenity space</v>
      </c>
    </row>
    <row r="7" spans="1:7" ht="40.5" customHeight="1">
      <c r="B7" s="162"/>
      <c r="C7" s="164"/>
      <c r="D7" s="66" t="s">
        <v>347</v>
      </c>
      <c r="E7" s="67" t="str">
        <f>C18&amp;CHAR(10)&amp;C19&amp;CHAR(10)&amp;C20</f>
        <v xml:space="preserve">
• City Public Realm
• Open Spaces</v>
      </c>
      <c r="F7" s="108"/>
      <c r="G7" s="116"/>
    </row>
    <row r="8" spans="1:7" ht="60" customHeight="1">
      <c r="B8" s="162"/>
      <c r="C8" s="164"/>
      <c r="D8" s="66" t="s">
        <v>348</v>
      </c>
      <c r="E8" s="67" t="str">
        <f>D18&amp;"  "&amp;D19&amp;CHAR(10)&amp;D20&amp;" "&amp;D21&amp;CHAR(10)&amp;D22&amp;"  "&amp;D23&amp;CHAR(10)&amp;D24&amp;"  "&amp;D25&amp;CHAR(10)&amp;D26&amp;"  "&amp;D27</f>
        <v xml:space="preserve">  
 • City Gardens
• Churchyard  • TfL Street
• CoL Street  • Civic Space
• Publicly Accessible Private Land  • Open Spaces</v>
      </c>
      <c r="F8" s="66" t="s">
        <v>349</v>
      </c>
      <c r="G8" s="65" t="str">
        <f>E18&amp;" "&amp;E19&amp;" "&amp;E20&amp;CHAR(10)&amp;E21&amp;" "&amp;E22&amp;" "&amp;E23&amp;CHAR(10)&amp;E24&amp;" "&amp;E25&amp;" "&amp;E26&amp;CHAR(10)&amp;E27&amp;" "&amp;E28&amp;" "&amp;E29&amp;CHAR(10)&amp;E30&amp;" "&amp;E31</f>
        <v xml:space="preserve">  
• Soft Landscaping  • Street Furniture
 • SuDS • Habitat
• Water Efficiency/Irrigation </v>
      </c>
    </row>
    <row r="9" spans="1:7" ht="117.75" customHeight="1">
      <c r="B9" s="162" t="s">
        <v>350</v>
      </c>
      <c r="C9" s="163" t="s">
        <v>382</v>
      </c>
      <c r="D9" s="66" t="s">
        <v>352</v>
      </c>
      <c r="E9" s="93" t="s">
        <v>383</v>
      </c>
      <c r="F9" s="94"/>
      <c r="G9" s="94"/>
    </row>
    <row r="10" spans="1:7" ht="129" customHeight="1">
      <c r="B10" s="162"/>
      <c r="C10" s="164"/>
      <c r="D10" s="66" t="s">
        <v>354</v>
      </c>
      <c r="E10" s="93" t="s">
        <v>384</v>
      </c>
      <c r="F10" s="94"/>
      <c r="G10" s="94"/>
    </row>
    <row r="11" spans="1:7" ht="15" customHeight="1"/>
    <row r="17" spans="2:6" hidden="1">
      <c r="B17" s="62" t="s">
        <v>44</v>
      </c>
      <c r="C17" s="62" t="s">
        <v>39</v>
      </c>
      <c r="D17" s="62" t="s">
        <v>40</v>
      </c>
      <c r="E17" s="62" t="s">
        <v>41</v>
      </c>
      <c r="F17" s="62" t="s">
        <v>45</v>
      </c>
    </row>
    <row r="18" spans="2:6" hidden="1">
      <c r="B18" s="1" t="str">
        <f>IF(INDEX(Database!$AK$7:$AK$71,MATCH($B$3,Database!$B$7:$B$71,0))="Yes",CHAR(149)&amp;" "&amp;Database!$AK$5,"")</f>
        <v>• Flooding</v>
      </c>
      <c r="C18" s="1" t="str">
        <f>IF(INDEX(Database!$E$7:$E$71,MATCH($B$3,Database!$B$7:$B$71,0))="Yes",CHAR(149)&amp;" "&amp;Database!$E$5,"")</f>
        <v/>
      </c>
      <c r="D18" s="1" t="str">
        <f>IF(INDEX(Database!$I$7:$I$71,MATCH($B$3,Database!$B$7:$B$71,0))="Yes",CHAR(149)&amp;" "&amp;Database!$I$5,"")</f>
        <v/>
      </c>
      <c r="E18" s="1" t="str">
        <f>IF(INDEX(Database!$T$7:$T$71,MATCH($B$3,Database!$B$7:$B$71,0))="Yes",CHAR(149)&amp;" "&amp;Database!$T$5,"")</f>
        <v/>
      </c>
      <c r="F18" s="1" t="str">
        <f>IF(INDEX(Database!$AQ$7:$AQ$71,MATCH($B$3,Database!$B$7:$B$71,0))=1,CHAR(149)&amp;" "&amp;Database!$AQ$5,"")</f>
        <v>• Intercepting rainfall</v>
      </c>
    </row>
    <row r="19" spans="2:6" hidden="1">
      <c r="B19" s="1" t="str">
        <f>IF(INDEX(Database!$AL$7:$AL$71,MATCH($B$3,Database!$B$7:$B$71,0))="Yes",CHAR(149)&amp;" "&amp;Database!$AL$5,"")</f>
        <v/>
      </c>
      <c r="C19" s="1" t="str">
        <f>IF(INDEX(Database!$F$7:$F$71,MATCH($B$3,Database!$B$7:$B$71,0))="Yes",CHAR(149)&amp;" "&amp;Database!$F$5,"")</f>
        <v>• City Public Realm</v>
      </c>
      <c r="D19" s="1" t="str">
        <f>IF(INDEX(Database!$J$7:$J$71,MATCH($B$3,Database!$B$7:$B$71,0))="Yes",CHAR(149)&amp;" "&amp;Database!$J$5,"")</f>
        <v/>
      </c>
      <c r="E19" s="1" t="str">
        <f>IF(INDEX(Database!$U$7:$U$71,MATCH($B$3,Database!$B$7:$B$71,0))="Yes",CHAR(149)&amp;" "&amp;Database!$U$5,"")</f>
        <v/>
      </c>
      <c r="F19" s="1" t="str">
        <f>IF(INDEX(Database!$AR$7:$AR$71,MATCH($B$3,Database!$B$7:$B$71,0))=1,CHAR(149)&amp;" "&amp;Database!$AR$5,"")</f>
        <v>• Surface water management</v>
      </c>
    </row>
    <row r="20" spans="2:6" hidden="1">
      <c r="B20" s="1" t="str">
        <f>IF(INDEX(Database!$AM$7:$AM$71,MATCH($B$3,Database!$B$7:$B$71,0))="Yes",CHAR(149)&amp;" "&amp;Database!$AM$5,"")</f>
        <v/>
      </c>
      <c r="C20" s="1" t="str">
        <f>IF(INDEX(Database!$G$7:$G$71,MATCH($B$3,Database!$B$7:$B$71,0))="Yes",CHAR(149)&amp;" "&amp;Database!$G$5,"")</f>
        <v>• Open Spaces</v>
      </c>
      <c r="D20" s="1" t="str">
        <f>IF(INDEX(Database!$K$7:$K$71,MATCH($B$3,Database!$B$7:$B$71,0))="Yes",CHAR(149)&amp;" "&amp;Database!$K$5,"")</f>
        <v/>
      </c>
      <c r="E20" s="1" t="str">
        <f>IF(INDEX(Database!$V$7:$V$71,MATCH($B$3,Database!$B$7:$B$71,0))="Yes",CHAR(149)&amp;" "&amp;Database!$V$5,"")</f>
        <v/>
      </c>
      <c r="F20" s="1" t="str">
        <f>IF(INDEX(Database!$AS$7:$AS$71,MATCH($B$3,Database!$B$7:$B$71,0))=1,CHAR(149)&amp;" "&amp;Database!$AS$5,"")</f>
        <v/>
      </c>
    </row>
    <row r="21" spans="2:6" hidden="1">
      <c r="B21" s="1" t="str">
        <f>IF(INDEX(Database!$AN$7:$AN$71,MATCH($B$3,Database!$B$7:$B$71,0))="Yes",CHAR(149)&amp;" "&amp;Database!$AN$5,"")</f>
        <v>• Biodiversity</v>
      </c>
      <c r="C21" s="1"/>
      <c r="D21" s="1" t="str">
        <f>IF(INDEX(Database!$L$7:$L$71,MATCH($B$3,Database!$B$7:$B$71,0))="Yes",CHAR(149)&amp;" "&amp;Database!$L$5,"")</f>
        <v>• City Gardens</v>
      </c>
      <c r="E21" s="1" t="str">
        <f>IF(INDEX(Database!$W$7:$W$71,MATCH($B$3,Database!$B$7:$B$71,0))="Yes",CHAR(149)&amp;" "&amp;Database!$W$5,"")</f>
        <v/>
      </c>
      <c r="F21" s="1" t="str">
        <f>IF(INDEX(Database!$AT$7:$AT$71,MATCH($B$3,Database!$B$7:$B$71,0))=1,CHAR(149)&amp;" "&amp;Database!$AT$5,"")</f>
        <v>• Air quality improvement</v>
      </c>
    </row>
    <row r="22" spans="2:6" hidden="1">
      <c r="B22" s="1" t="str">
        <f>IF(INDEX(Database!$AO$7:$AO$71,MATCH($B$3,Database!$B$7:$B$71,0))="Yes",CHAR(149)&amp;" "&amp;Database!$AO$5,"")</f>
        <v/>
      </c>
      <c r="C22" s="1"/>
      <c r="D22" s="1" t="str">
        <f>IF(INDEX(Database!$M$7:$M$71,MATCH($B$3,Database!$B$7:$B$71,0))="Yes",CHAR(149)&amp;" "&amp;Database!$M$5,"")</f>
        <v>• Churchyard</v>
      </c>
      <c r="E22" s="1" t="str">
        <f>IF(INDEX(Database!$X$7:$X$71,MATCH($B$3,Database!$B$7:$B$71,0))="Yes",CHAR(149)&amp;" "&amp;Database!$X$5,"")</f>
        <v/>
      </c>
      <c r="F22" s="1" t="str">
        <f>IF(INDEX(Database!$AU$7:$AU$71,MATCH($B$3,Database!$B$7:$B$71,0))=1,CHAR(149)&amp;" "&amp;Database!$AU$5,"")</f>
        <v>• Enhancing biodiversity</v>
      </c>
    </row>
    <row r="23" spans="2:6" hidden="1">
      <c r="B23" s="1" t="str">
        <f>IF(INDEX(Database!$AP$7:$AP$71,MATCH($B$3,Database!$B$7:$B$71,0))="Yes",CHAR(149)&amp;" "&amp;Database!$AP$5,"")</f>
        <v/>
      </c>
      <c r="C23" s="1"/>
      <c r="D23" s="1" t="str">
        <f>IF(INDEX(Database!$N$7:$N$71,MATCH($B$3,Database!$B$7:$B$71,0))="Yes",CHAR(149)&amp;" "&amp;Database!$N$5,"")</f>
        <v>• TfL Street</v>
      </c>
      <c r="E23" s="1" t="str">
        <f>IF(INDEX(Database!$Y$7:$Y$71,MATCH($B$3,Database!$B$7:$B$71,0))="Yes",CHAR(149)&amp;" "&amp;Database!$Y$5,"")</f>
        <v/>
      </c>
      <c r="F23" s="1" t="str">
        <f>IF(INDEX(Database!$AV$7:$AV$71,MATCH($B$3,Database!$B$7:$B$71,0))=1,CHAR(149)&amp;" "&amp;Database!$AV$5,"")</f>
        <v>• Urban heat island</v>
      </c>
    </row>
    <row r="24" spans="2:6" hidden="1">
      <c r="B24" s="1"/>
      <c r="C24" s="1"/>
      <c r="D24" s="1" t="str">
        <f>IF(INDEX(Database!$O$7:$O$71,MATCH($B$3,Database!$B$7:$B$71,0))="Yes",CHAR(149)&amp;" "&amp;Database!$O$5,"")</f>
        <v>• CoL Street</v>
      </c>
      <c r="E24" s="1" t="str">
        <f>IF(INDEX(Database!$Z$7:$Z$71,MATCH($B$3,Database!$B$7:$B$71,0))="Yes",CHAR(149)&amp;" "&amp;Database!$Z$5,"")</f>
        <v>• Soft Landscaping</v>
      </c>
      <c r="F24" s="1" t="str">
        <f>IF(INDEX(Database!$AW$7:$AW$71,MATCH($B$3,Database!$B$7:$B$71,0))=1,CHAR(149)&amp;" "&amp;Database!$AW$5,"")</f>
        <v/>
      </c>
    </row>
    <row r="25" spans="2:6" hidden="1">
      <c r="B25" s="1"/>
      <c r="C25" s="1"/>
      <c r="D25" s="1" t="str">
        <f>IF(INDEX(Database!$P$7:$P$71,MATCH($B$3,Database!$B$7:$B$71,0))="Yes",CHAR(149)&amp;" "&amp;Database!$P$5,"")</f>
        <v>• Civic Space</v>
      </c>
      <c r="E25" s="1" t="str">
        <f>IF(INDEX(Database!$AA$7:$AA$71,MATCH($B$3,Database!$B$7:$B$71,0))="Yes",CHAR(149)&amp;" "&amp;Database!$AA$5,"")</f>
        <v/>
      </c>
      <c r="F25" s="1" t="str">
        <f>IF(INDEX(Database!$AX$7:$AX$71,MATCH($B$3,Database!$B$7:$B$71,0))=1,CHAR(149)&amp;" "&amp;Database!$AX$5,"")</f>
        <v/>
      </c>
    </row>
    <row r="26" spans="2:6" hidden="1">
      <c r="B26" s="1"/>
      <c r="C26" s="1"/>
      <c r="D26" s="1" t="str">
        <f>IF(INDEX(Database!$Q$7:$Q$71,MATCH($B$3,Database!$B$7:$B$71,0))="Yes",CHAR(149)&amp;" "&amp;Database!$Q$5,"")</f>
        <v>• Publicly Accessible Private Land</v>
      </c>
      <c r="E26" s="1" t="str">
        <f>IF(INDEX(Database!$AB$7:$AB$71,MATCH($B$3,Database!$B$7:$B$71,0))="Yes",CHAR(149)&amp;" "&amp;Database!$AB$5,"")</f>
        <v>• Street Furniture</v>
      </c>
      <c r="F26" s="1" t="str">
        <f>IF(INDEX(Database!$AY$7:$AY$71,MATCH($B$3,Database!$B$7:$B$71,0))=1,CHAR(149)&amp;" "&amp;Database!$AY$5,"")</f>
        <v/>
      </c>
    </row>
    <row r="27" spans="2:6" hidden="1">
      <c r="B27" s="1"/>
      <c r="C27" s="1"/>
      <c r="D27" s="1" t="str">
        <f>IF(INDEX(Database!$R$7:$R$71,MATCH($B$3,Database!$B$7:$B$71,0))="Yes",CHAR(149)&amp;" "&amp;Database!$R$5,"")</f>
        <v>• Open Spaces</v>
      </c>
      <c r="E27" s="1" t="str">
        <f>IF(INDEX(Database!$AC$7:$AC$71,MATCH($B$3,Database!$B$7:$B$71,0))="Yes",CHAR(149)&amp;" "&amp;Database!$AC$5,"")</f>
        <v/>
      </c>
      <c r="F27" s="1" t="str">
        <f>IF(INDEX(Database!$AZ$7:$AZ$71,MATCH($B$3,Database!$B$7:$B$71,0))=1,CHAR(149)&amp;" "&amp;Database!$AZ$5,"")</f>
        <v/>
      </c>
    </row>
    <row r="28" spans="2:6" hidden="1">
      <c r="B28" s="1"/>
      <c r="C28" s="1"/>
      <c r="D28" s="1"/>
      <c r="E28" s="1" t="str">
        <f>IF(INDEX(Database!$AD$7:$AD$71,MATCH($B$3,Database!$B$7:$B$71,0))="Yes",CHAR(149)&amp;" "&amp;Database!$AD$5,"")</f>
        <v>• SuDS</v>
      </c>
      <c r="F28" s="1" t="str">
        <f>IF(INDEX(Database!$BA$7:$BA$71,MATCH($B$3,Database!$B$7:$B$71,0))=1,CHAR(149)&amp;" "&amp;Database!$BA$5,"")</f>
        <v/>
      </c>
    </row>
    <row r="29" spans="2:6" hidden="1">
      <c r="B29" s="1"/>
      <c r="C29" s="1"/>
      <c r="D29" s="1"/>
      <c r="E29" s="1" t="str">
        <f>IF(INDEX(Database!$AE$7:$AE$71,MATCH($B$3,Database!$B$7:$B$71,0))="Yes",CHAR(149)&amp;" "&amp;Database!$AE$5,"")</f>
        <v>• Habitat</v>
      </c>
      <c r="F29" s="1" t="str">
        <f>IF(INDEX(Database!$BB$7:$BB$71,MATCH($B$3,Database!$B$7:$B$71,0))=1,CHAR(149)&amp;" "&amp;Database!$BB$5,"")</f>
        <v/>
      </c>
    </row>
    <row r="30" spans="2:6" hidden="1">
      <c r="B30" s="1"/>
      <c r="C30" s="1"/>
      <c r="D30" s="1"/>
      <c r="E30" s="1" t="str">
        <f>IF(INDEX(Database!$AF$7:$AF$71,MATCH($B$3,Database!$B$7:$B$71,0))="Yes",CHAR(149)&amp;" "&amp;Database!$AF$5,"")</f>
        <v>• Water Efficiency/Irrigation</v>
      </c>
      <c r="F30" s="1" t="str">
        <f>IF(INDEX(Database!$BC$7:$BC$71,MATCH($B$3,Database!$B$7:$B$71,0))=1,CHAR(149)&amp;" "&amp;Database!$BC$5,"")</f>
        <v>• Streetscape improvement</v>
      </c>
    </row>
    <row r="31" spans="2:6" hidden="1">
      <c r="B31" s="1"/>
      <c r="C31" s="1"/>
      <c r="D31" s="1"/>
      <c r="E31" s="1" t="str">
        <f>IF(INDEX(Database!$AG$7:$AG$71,MATCH($B$3,Database!$B$7:$B$71,0))="Yes",CHAR(149)&amp;" "&amp;Database!$AG$5,"")</f>
        <v/>
      </c>
      <c r="F31" s="1" t="str">
        <f>IF(INDEX(Database!$BD$7:$BD$71,MATCH($B$3,Database!$B$7:$B$71,0))=1,CHAR(149)&amp;" "&amp;Database!$BD$5,"")</f>
        <v>• Health and wellbeing</v>
      </c>
    </row>
    <row r="32" spans="2:6" hidden="1">
      <c r="B32" s="1"/>
      <c r="C32" s="1"/>
      <c r="D32" s="1"/>
      <c r="E32" s="1"/>
      <c r="F32" s="1" t="str">
        <f>IF(INDEX(Database!$BE$7:$BE$71,MATCH($B$3,Database!$B$7:$B$71,0))=1,CHAR(149)&amp;" "&amp;Database!$BE$5,"")</f>
        <v/>
      </c>
    </row>
    <row r="33" spans="2:6" hidden="1">
      <c r="B33" s="1"/>
      <c r="C33" s="1"/>
      <c r="D33" s="1"/>
      <c r="E33" s="1"/>
      <c r="F33" s="1" t="str">
        <f>IF(INDEX(Database!$BF$7:$BF$71,MATCH($B$3,Database!$B$7:$B$71,0))=1,CHAR(149)&amp;" "&amp;Database!$BF$5,"")</f>
        <v>• Amenity space</v>
      </c>
    </row>
  </sheetData>
  <mergeCells count="6">
    <mergeCell ref="B9:B10"/>
    <mergeCell ref="C9:C10"/>
    <mergeCell ref="A1:C1"/>
    <mergeCell ref="C3:E3"/>
    <mergeCell ref="B5:B8"/>
    <mergeCell ref="C5:C8"/>
  </mergeCells>
  <hyperlinks>
    <hyperlink ref="A1" location="'Criteria Selection'!A1" display="&lt; BACK TO CRITERIA SELECTION" xr:uid="{BDAA4C38-BB57-4FBC-B379-43C65C225913}"/>
  </hyperlink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e905958-2eca-43ea-8767-9a325636d98a" xsi:nil="true"/>
    <lcf76f155ced4ddcb4097134ff3c332f xmlns="9764e060-65de-4d8b-a347-82a2761b3e67">
      <Terms xmlns="http://schemas.microsoft.com/office/infopath/2007/PartnerControls"/>
    </lcf76f155ced4ddcb4097134ff3c332f>
    <SharedWithUsers xmlns="2e905958-2eca-43ea-8767-9a325636d98a">
      <UserInfo>
        <DisplayName>Peters, Melodie</DisplayName>
        <AccountId>105</AccountId>
        <AccountType/>
      </UserInfo>
      <UserInfo>
        <DisplayName>Munday, Tim</DisplayName>
        <AccountId>13</AccountId>
        <AccountType/>
      </UserInfo>
    </SharedWithUsers>
    <Photo_x0020_tags xmlns="9764e060-65de-4d8b-a347-82a2761b3e67">
      <Value>Untagged</Value>
    </Photo_x0020_tag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19B5EAD86112144591D30FA934475686" ma:contentTypeVersion="19" ma:contentTypeDescription="Create a new document." ma:contentTypeScope="" ma:versionID="a0e89802a044ae786ab86177135bc7b8">
  <xsd:schema xmlns:xsd="http://www.w3.org/2001/XMLSchema" xmlns:xs="http://www.w3.org/2001/XMLSchema" xmlns:p="http://schemas.microsoft.com/office/2006/metadata/properties" xmlns:ns2="9764e060-65de-4d8b-a347-82a2761b3e67" xmlns:ns3="2e905958-2eca-43ea-8767-9a325636d98a" targetNamespace="http://schemas.microsoft.com/office/2006/metadata/properties" ma:root="true" ma:fieldsID="144aa8a95128530ab4c5dc44600f8988" ns2:_="" ns3:_="">
    <xsd:import namespace="9764e060-65de-4d8b-a347-82a2761b3e67"/>
    <xsd:import namespace="2e905958-2eca-43ea-8767-9a325636d98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Locatio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Photo_x0020_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764e060-65de-4d8b-a347-82a2761b3e6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default="" ma:fieldId="{5cf76f15-5ced-4ddc-b409-7134ff3c332f}" ma:taxonomyMulti="true" ma:sspId="613d5854-bcb9-4b42-9a63-6204cccce63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Photo_x0020_tags" ma:index="26" nillable="true" ma:displayName="Photo tags" ma:default="Untagged" ma:internalName="Photo_x0020_tags">
      <xsd:complexType>
        <xsd:complexContent>
          <xsd:extension base="dms:MultiChoiceFillIn">
            <xsd:sequence>
              <xsd:element name="Value" maxOccurs="unbounded" minOccurs="0" nillable="true">
                <xsd:simpleType>
                  <xsd:union memberTypes="dms:Text">
                    <xsd:simpleType>
                      <xsd:restriction base="dms:Choice">
                        <xsd:enumeration value="Untagged"/>
                        <xsd:enumeration value="Cool Streets and Greening"/>
                        <xsd:enumeration value="Mainstreaming Climate Resilience"/>
                        <xsd:enumeration value="Local Flood Risk Management Strategy"/>
                        <xsd:enumeration value="Riverside Strategy"/>
                        <xsd:enumeration value="Riverside"/>
                        <xsd:enumeration value="Flooding"/>
                        <xsd:enumeration value="Water stress"/>
                        <xsd:enumeration value="Overheating"/>
                        <xsd:enumeration value="Biodiversity"/>
                        <xsd:enumeration value="Pests and Diseases"/>
                        <xsd:enumeration value="Natural Flood Management"/>
                        <xsd:enumeration value="Climate Champions"/>
                        <xsd:enumeration value="Urban Greening"/>
                        <xsd:enumeration value="Environmental Resilience Team"/>
                        <xsd:enumeration value="Trade, food and infrastructure"/>
                        <xsd:enumeration value="2020"/>
                        <xsd:enumeration value="2021"/>
                        <xsd:enumeration value="2022"/>
                        <xsd:enumeration value="2023"/>
                        <xsd:enumeration value="2024"/>
                        <xsd:enumeration value="2025"/>
                        <xsd:enumeration value="2026"/>
                        <xsd:enumeration value="Open Spaces"/>
                        <xsd:enumeration value="Epping Forest"/>
                        <xsd:enumeration value="Hampstead Heath"/>
                      </xsd:restriction>
                    </xsd:simpleType>
                  </xsd:un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e905958-2eca-43ea-8767-9a325636d98a"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2d32724a-b81f-4a55-a429-dcd924256341}" ma:internalName="TaxCatchAll" ma:showField="CatchAllData" ma:web="2e905958-2eca-43ea-8767-9a325636d98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721DD38-46C5-4FE8-8EC7-9CD167D0AB46}"/>
</file>

<file path=customXml/itemProps2.xml><?xml version="1.0" encoding="utf-8"?>
<ds:datastoreItem xmlns:ds="http://schemas.openxmlformats.org/officeDocument/2006/customXml" ds:itemID="{D7A18FD1-00E9-4213-BD34-8B6D61BE1F1F}"/>
</file>

<file path=customXml/itemProps3.xml><?xml version="1.0" encoding="utf-8"?>
<ds:datastoreItem xmlns:ds="http://schemas.openxmlformats.org/officeDocument/2006/customXml" ds:itemID="{249D03AD-B113-4483-9E28-B0055ED44E45}"/>
</file>

<file path=docProps/app.xml><?xml version="1.0" encoding="utf-8"?>
<Properties xmlns="http://schemas.openxmlformats.org/officeDocument/2006/extended-properties" xmlns:vt="http://schemas.openxmlformats.org/officeDocument/2006/docPropsVTypes">
  <Application>Microsoft Excel Online</Application>
  <Manager/>
  <Company>City of London Corporation</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Richardson, Tom</dc:creator>
  <cp:keywords/>
  <dc:description/>
  <cp:lastModifiedBy/>
  <cp:revision/>
  <dcterms:created xsi:type="dcterms:W3CDTF">2022-07-12T14:36:09Z</dcterms:created>
  <dcterms:modified xsi:type="dcterms:W3CDTF">2026-05-11T09:59:10Z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eca86e8-6fb5-45dd-bb08-a8d185fa5301_Enabled">
    <vt:lpwstr>true</vt:lpwstr>
  </property>
  <property fmtid="{D5CDD505-2E9C-101B-9397-08002B2CF9AE}" pid="3" name="MSIP_Label_8eca86e8-6fb5-45dd-bb08-a8d185fa5301_SetDate">
    <vt:lpwstr>2022-07-12T14:36:09Z</vt:lpwstr>
  </property>
  <property fmtid="{D5CDD505-2E9C-101B-9397-08002B2CF9AE}" pid="4" name="MSIP_Label_8eca86e8-6fb5-45dd-bb08-a8d185fa5301_Method">
    <vt:lpwstr>Standard</vt:lpwstr>
  </property>
  <property fmtid="{D5CDD505-2E9C-101B-9397-08002B2CF9AE}" pid="5" name="MSIP_Label_8eca86e8-6fb5-45dd-bb08-a8d185fa5301_Name">
    <vt:lpwstr>Official</vt:lpwstr>
  </property>
  <property fmtid="{D5CDD505-2E9C-101B-9397-08002B2CF9AE}" pid="6" name="MSIP_Label_8eca86e8-6fb5-45dd-bb08-a8d185fa5301_SiteId">
    <vt:lpwstr>9fe658cd-b3cd-4056-8519-3222ffa96be8</vt:lpwstr>
  </property>
  <property fmtid="{D5CDD505-2E9C-101B-9397-08002B2CF9AE}" pid="7" name="MSIP_Label_8eca86e8-6fb5-45dd-bb08-a8d185fa5301_ActionId">
    <vt:lpwstr>2afceeae-ac0b-40fd-b9ae-5e0885ebc133</vt:lpwstr>
  </property>
  <property fmtid="{D5CDD505-2E9C-101B-9397-08002B2CF9AE}" pid="8" name="MSIP_Label_8eca86e8-6fb5-45dd-bb08-a8d185fa5301_ContentBits">
    <vt:lpwstr>0</vt:lpwstr>
  </property>
  <property fmtid="{D5CDD505-2E9C-101B-9397-08002B2CF9AE}" pid="9" name="ContentTypeId">
    <vt:lpwstr>0x01010019B5EAD86112144591D30FA934475686</vt:lpwstr>
  </property>
  <property fmtid="{D5CDD505-2E9C-101B-9397-08002B2CF9AE}" pid="10" name="MediaServiceImageTags">
    <vt:lpwstr/>
  </property>
</Properties>
</file>